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15" yWindow="-240" windowWidth="12840" windowHeight="9780" firstSheet="2" activeTab="5"/>
  </bookViews>
  <sheets>
    <sheet name="ENCARGOS SOCIAIS DESONERADO" sheetId="12" state="hidden" r:id="rId1"/>
    <sheet name="BDI MATERIAIS FORNECIMENTO CONT" sheetId="11" state="hidden" r:id="rId2"/>
    <sheet name="BDI SERVIÇO" sheetId="10" r:id="rId3"/>
    <sheet name="ENCARGOS SOCIAIS NÃO DESONERADO" sheetId="9" r:id="rId4"/>
    <sheet name="Insumos" sheetId="14" r:id="rId5"/>
    <sheet name="CCU" sheetId="1" r:id="rId6"/>
    <sheet name="Orçamento" sheetId="2" r:id="rId7"/>
    <sheet name="Crono" sheetId="16" r:id="rId8"/>
    <sheet name="Plan1" sheetId="15" r:id="rId9"/>
  </sheets>
  <externalReferences>
    <externalReference r:id="rId10"/>
    <externalReference r:id="rId11"/>
  </externalReferences>
  <definedNames>
    <definedName name="_xlnm.Print_Area" localSheetId="1">'BDI MATERIAIS FORNECIMENTO CONT'!$B$1:$G$42</definedName>
    <definedName name="_xlnm.Print_Area" localSheetId="2">'BDI SERVIÇO'!$B$1:$G$28</definedName>
    <definedName name="_xlnm.Print_Area" localSheetId="6">Orçamento!$B$2:$N$89</definedName>
    <definedName name="atual1">Insumos!$A$1:$G$102</definedName>
    <definedName name="COMPOSIÇÔES_CRIADAS" localSheetId="0">#REF!</definedName>
    <definedName name="COMPOSIÇÔES_CRIADAS" localSheetId="4">#REF!</definedName>
    <definedName name="COMPOSIÇÔES_CRIADAS">#REF!</definedName>
    <definedName name="COTAÇÃO_MAT_MERCADO" localSheetId="0">#REF!</definedName>
    <definedName name="COTAÇÃO_MAT_MERCADO" localSheetId="4">#REF!</definedName>
    <definedName name="COTAÇÃO_MAT_MERCADO">#REF!</definedName>
    <definedName name="dados">'[1]Banco Dados'!$B$2:$E$293</definedName>
    <definedName name="e">'[2]SINAPI INSUMOS'!$A:$E</definedName>
    <definedName name="SCOMPOSIÇÔES" localSheetId="0">#REF!</definedName>
    <definedName name="SCOMPOSIÇÔES" localSheetId="4">#REF!</definedName>
    <definedName name="SCOMPOSIÇÔES">#REF!</definedName>
    <definedName name="SINSUMOS" localSheetId="0">#REF!</definedName>
    <definedName name="SINSUMOS" localSheetId="4">#REF!</definedName>
    <definedName name="SINSUMOS">#REF!</definedName>
    <definedName name="_xlnm.Print_Titles" localSheetId="5">CCU!$1:$1</definedName>
    <definedName name="_xlnm.Print_Titles" localSheetId="6">Orçamento!$2:$2</definedName>
  </definedNames>
  <calcPr calcId="145621"/>
</workbook>
</file>

<file path=xl/calcChain.xml><?xml version="1.0" encoding="utf-8"?>
<calcChain xmlns="http://schemas.openxmlformats.org/spreadsheetml/2006/main">
  <c r="N30" i="16" l="1"/>
  <c r="N29" i="16"/>
  <c r="P29" i="16" s="1"/>
  <c r="N28" i="16"/>
  <c r="N27" i="16"/>
  <c r="N26" i="16"/>
  <c r="N25" i="16"/>
  <c r="N24" i="16"/>
  <c r="N23" i="16"/>
  <c r="N22" i="16"/>
  <c r="L30" i="16"/>
  <c r="L29" i="16"/>
  <c r="L28" i="16"/>
  <c r="L27" i="16"/>
  <c r="L26" i="16"/>
  <c r="L25" i="16"/>
  <c r="L24" i="16"/>
  <c r="L23" i="16"/>
  <c r="L22" i="16"/>
  <c r="J30" i="16"/>
  <c r="J29" i="16"/>
  <c r="J28" i="16"/>
  <c r="J27" i="16"/>
  <c r="J26" i="16"/>
  <c r="J25" i="16"/>
  <c r="P25" i="16" s="1"/>
  <c r="J24" i="16"/>
  <c r="J23" i="16"/>
  <c r="J22" i="16"/>
  <c r="H30" i="16"/>
  <c r="H29" i="16"/>
  <c r="H28" i="16"/>
  <c r="H27" i="16"/>
  <c r="H26" i="16"/>
  <c r="H25" i="16"/>
  <c r="H24" i="16"/>
  <c r="H23" i="16"/>
  <c r="H22" i="16"/>
  <c r="F30" i="16"/>
  <c r="F29" i="16"/>
  <c r="F28" i="16"/>
  <c r="F27" i="16"/>
  <c r="F26" i="16"/>
  <c r="F25" i="16"/>
  <c r="F24" i="16"/>
  <c r="F23" i="16"/>
  <c r="F22" i="16"/>
  <c r="D30" i="16"/>
  <c r="D29" i="16"/>
  <c r="D28" i="16"/>
  <c r="D27" i="16"/>
  <c r="D26" i="16"/>
  <c r="D25" i="16"/>
  <c r="D24" i="16"/>
  <c r="D23" i="16"/>
  <c r="D22" i="16"/>
  <c r="N10" i="16"/>
  <c r="N11" i="16"/>
  <c r="N12" i="16"/>
  <c r="N13" i="16"/>
  <c r="N14" i="16"/>
  <c r="N15" i="16"/>
  <c r="N16" i="16"/>
  <c r="N17" i="16"/>
  <c r="N9" i="16"/>
  <c r="L10" i="16"/>
  <c r="L11" i="16"/>
  <c r="L12" i="16"/>
  <c r="L13" i="16"/>
  <c r="L14" i="16"/>
  <c r="L15" i="16"/>
  <c r="L16" i="16"/>
  <c r="L17" i="16"/>
  <c r="L9" i="16"/>
  <c r="J10" i="16"/>
  <c r="J11" i="16"/>
  <c r="J12" i="16"/>
  <c r="J13" i="16"/>
  <c r="J14" i="16"/>
  <c r="J15" i="16"/>
  <c r="J16" i="16"/>
  <c r="J17" i="16"/>
  <c r="J9" i="16"/>
  <c r="H10" i="16"/>
  <c r="H11" i="16"/>
  <c r="H12" i="16"/>
  <c r="H13" i="16"/>
  <c r="H14" i="16"/>
  <c r="H15" i="16"/>
  <c r="H16" i="16"/>
  <c r="H17" i="16"/>
  <c r="H9" i="16"/>
  <c r="F10" i="16"/>
  <c r="F11" i="16"/>
  <c r="P11" i="16" s="1"/>
  <c r="F12" i="16"/>
  <c r="F13" i="16"/>
  <c r="F14" i="16"/>
  <c r="F15" i="16"/>
  <c r="F16" i="16"/>
  <c r="F17" i="16"/>
  <c r="F9" i="16"/>
  <c r="P15" i="16"/>
  <c r="P14" i="16"/>
  <c r="P10" i="16"/>
  <c r="D10" i="16"/>
  <c r="D11" i="16"/>
  <c r="D12" i="16"/>
  <c r="D13" i="16"/>
  <c r="D14" i="16"/>
  <c r="D15" i="16"/>
  <c r="D16" i="16"/>
  <c r="D17" i="16"/>
  <c r="D9" i="16"/>
  <c r="C32" i="16"/>
  <c r="C23" i="16"/>
  <c r="C24" i="16"/>
  <c r="C25" i="16"/>
  <c r="C26" i="16"/>
  <c r="C27" i="16"/>
  <c r="C28" i="16"/>
  <c r="C29" i="16"/>
  <c r="C30" i="16"/>
  <c r="C31" i="16"/>
  <c r="C18" i="16"/>
  <c r="C17" i="16"/>
  <c r="C16" i="16"/>
  <c r="C15" i="16"/>
  <c r="C14" i="16"/>
  <c r="C13" i="16"/>
  <c r="C12" i="16"/>
  <c r="C11" i="16"/>
  <c r="C10" i="16"/>
  <c r="C9" i="16"/>
  <c r="C22" i="16" s="1"/>
  <c r="P30" i="16"/>
  <c r="P26" i="16"/>
  <c r="P22" i="16"/>
  <c r="P24" i="16" l="1"/>
  <c r="P28" i="16"/>
  <c r="P23" i="16"/>
  <c r="P27" i="16"/>
  <c r="P16" i="16"/>
  <c r="P12" i="16"/>
  <c r="P9" i="16"/>
  <c r="P17" i="16"/>
  <c r="P13" i="16"/>
  <c r="P31" i="16" l="1"/>
  <c r="P18" i="16"/>
  <c r="P32" i="16" l="1"/>
  <c r="F7" i="1" l="1"/>
  <c r="F8" i="1"/>
  <c r="F9" i="1"/>
  <c r="F10" i="1"/>
  <c r="F11" i="1"/>
  <c r="F4" i="14"/>
  <c r="G4" i="14" s="1"/>
  <c r="F62" i="14"/>
  <c r="F531" i="1" s="1"/>
  <c r="G62" i="14"/>
  <c r="F63" i="14"/>
  <c r="G63" i="14"/>
  <c r="F64" i="14"/>
  <c r="F547" i="1" s="1"/>
  <c r="G64" i="14"/>
  <c r="F65" i="14"/>
  <c r="G65" i="14"/>
  <c r="F66" i="14"/>
  <c r="F563" i="1" s="1"/>
  <c r="G66" i="14"/>
  <c r="F67" i="14"/>
  <c r="G67" i="14"/>
  <c r="G61" i="14"/>
  <c r="F61" i="14"/>
  <c r="F523" i="1" s="1"/>
  <c r="F68" i="14"/>
  <c r="G68" i="14"/>
  <c r="F69" i="14"/>
  <c r="F626" i="1" s="1"/>
  <c r="G69" i="14"/>
  <c r="F70" i="14"/>
  <c r="G70" i="14"/>
  <c r="F71" i="14"/>
  <c r="G71" i="14"/>
  <c r="F72" i="14"/>
  <c r="G72" i="14"/>
  <c r="F73" i="14"/>
  <c r="F654" i="1" s="1"/>
  <c r="G73" i="14"/>
  <c r="F74" i="14"/>
  <c r="G74" i="14"/>
  <c r="F75" i="14"/>
  <c r="G75" i="14"/>
  <c r="F76" i="14"/>
  <c r="G76" i="14"/>
  <c r="F77" i="14"/>
  <c r="F682" i="1" s="1"/>
  <c r="G77" i="14"/>
  <c r="F78" i="14"/>
  <c r="G78" i="14"/>
  <c r="F79" i="14"/>
  <c r="G79" i="14"/>
  <c r="F80" i="14"/>
  <c r="G80" i="14"/>
  <c r="F81" i="14"/>
  <c r="F710" i="1" s="1"/>
  <c r="G81" i="14"/>
  <c r="F82" i="14"/>
  <c r="G82" i="14"/>
  <c r="F83" i="14"/>
  <c r="G83" i="14"/>
  <c r="F516" i="1"/>
  <c r="G3" i="14"/>
  <c r="F3" i="14"/>
  <c r="G2" i="14"/>
  <c r="F2" i="14"/>
  <c r="F612" i="1" s="1"/>
  <c r="F30" i="14"/>
  <c r="F30" i="1" s="1"/>
  <c r="F19" i="14"/>
  <c r="G19" i="14" s="1"/>
  <c r="G5" i="14"/>
  <c r="F5" i="14"/>
  <c r="F799" i="1"/>
  <c r="F800" i="1"/>
  <c r="F801" i="1"/>
  <c r="F802" i="1"/>
  <c r="F798" i="1"/>
  <c r="F787" i="1"/>
  <c r="F788" i="1"/>
  <c r="F789" i="1"/>
  <c r="F790" i="1"/>
  <c r="F791" i="1"/>
  <c r="F786" i="1"/>
  <c r="F779" i="1"/>
  <c r="F761" i="1"/>
  <c r="F762" i="1"/>
  <c r="F763" i="1"/>
  <c r="F764" i="1"/>
  <c r="F765" i="1"/>
  <c r="F766" i="1"/>
  <c r="F767" i="1"/>
  <c r="F768" i="1"/>
  <c r="F769" i="1"/>
  <c r="F770" i="1"/>
  <c r="F771" i="1"/>
  <c r="F772" i="1"/>
  <c r="F752" i="1"/>
  <c r="F753" i="1"/>
  <c r="F751" i="1"/>
  <c r="F743" i="1"/>
  <c r="F744" i="1"/>
  <c r="F742" i="1"/>
  <c r="F734" i="1"/>
  <c r="F735" i="1"/>
  <c r="F733" i="1"/>
  <c r="F724" i="1"/>
  <c r="F717" i="1"/>
  <c r="F703" i="1"/>
  <c r="F696" i="1"/>
  <c r="F689" i="1"/>
  <c r="F675" i="1"/>
  <c r="F668" i="1"/>
  <c r="F661" i="1"/>
  <c r="F647" i="1"/>
  <c r="F640" i="1"/>
  <c r="F633" i="1"/>
  <c r="F619" i="1"/>
  <c r="F605" i="1"/>
  <c r="F596" i="1"/>
  <c r="F595" i="1"/>
  <c r="F588" i="1"/>
  <c r="F587" i="1"/>
  <c r="F580" i="1"/>
  <c r="F579" i="1"/>
  <c r="F572" i="1"/>
  <c r="F571" i="1"/>
  <c r="F564" i="1"/>
  <c r="F556" i="1"/>
  <c r="F555" i="1"/>
  <c r="F548" i="1"/>
  <c r="F540" i="1"/>
  <c r="F539" i="1"/>
  <c r="F532" i="1"/>
  <c r="F524" i="1"/>
  <c r="F507" i="1"/>
  <c r="F500" i="1"/>
  <c r="F493" i="1"/>
  <c r="F486" i="1"/>
  <c r="F479" i="1"/>
  <c r="F472" i="1"/>
  <c r="F463" i="1"/>
  <c r="F456" i="1"/>
  <c r="F440" i="1"/>
  <c r="F441" i="1"/>
  <c r="F442" i="1"/>
  <c r="F443" i="1"/>
  <c r="F444" i="1"/>
  <c r="F445" i="1"/>
  <c r="F446" i="1"/>
  <c r="F447" i="1"/>
  <c r="F448" i="1"/>
  <c r="F449" i="1"/>
  <c r="F439" i="1"/>
  <c r="F422" i="1"/>
  <c r="F423" i="1"/>
  <c r="F424" i="1"/>
  <c r="F425" i="1"/>
  <c r="F426" i="1"/>
  <c r="F427" i="1"/>
  <c r="F428" i="1"/>
  <c r="F429" i="1"/>
  <c r="F430" i="1"/>
  <c r="F431" i="1"/>
  <c r="F432" i="1"/>
  <c r="F421" i="1"/>
  <c r="F404" i="1"/>
  <c r="F405" i="1"/>
  <c r="F406" i="1"/>
  <c r="F407" i="1"/>
  <c r="F408" i="1"/>
  <c r="F409" i="1"/>
  <c r="F410" i="1"/>
  <c r="F411" i="1"/>
  <c r="F412" i="1"/>
  <c r="F413" i="1"/>
  <c r="F414" i="1"/>
  <c r="F403" i="1"/>
  <c r="F389" i="1"/>
  <c r="F390" i="1"/>
  <c r="F391" i="1"/>
  <c r="F392" i="1"/>
  <c r="F393" i="1"/>
  <c r="F394" i="1"/>
  <c r="F395" i="1"/>
  <c r="F396" i="1"/>
  <c r="F388" i="1"/>
  <c r="F380" i="1"/>
  <c r="F381" i="1"/>
  <c r="F370" i="1"/>
  <c r="F371" i="1"/>
  <c r="F372" i="1"/>
  <c r="F373" i="1"/>
  <c r="F374" i="1"/>
  <c r="F375" i="1"/>
  <c r="F376" i="1"/>
  <c r="F377" i="1"/>
  <c r="F378" i="1"/>
  <c r="F379" i="1"/>
  <c r="F369" i="1"/>
  <c r="F352" i="1"/>
  <c r="F353" i="1"/>
  <c r="F354" i="1"/>
  <c r="F355" i="1"/>
  <c r="F356" i="1"/>
  <c r="F357" i="1"/>
  <c r="F358" i="1"/>
  <c r="F359" i="1"/>
  <c r="F360" i="1"/>
  <c r="F361" i="1"/>
  <c r="F362" i="1"/>
  <c r="F351" i="1"/>
  <c r="F341" i="1"/>
  <c r="F342" i="1"/>
  <c r="F343" i="1"/>
  <c r="F344" i="1"/>
  <c r="F333" i="1"/>
  <c r="F334" i="1"/>
  <c r="F335" i="1"/>
  <c r="F336" i="1"/>
  <c r="F337" i="1"/>
  <c r="F338" i="1"/>
  <c r="F339" i="1"/>
  <c r="F332" i="1"/>
  <c r="F315" i="1"/>
  <c r="F316" i="1"/>
  <c r="F317" i="1"/>
  <c r="F318" i="1"/>
  <c r="F319" i="1"/>
  <c r="F320" i="1"/>
  <c r="F321" i="1"/>
  <c r="F322" i="1"/>
  <c r="F323" i="1"/>
  <c r="F324" i="1"/>
  <c r="F325" i="1"/>
  <c r="F314" i="1"/>
  <c r="F305" i="1"/>
  <c r="F306" i="1"/>
  <c r="F298" i="1"/>
  <c r="F299" i="1"/>
  <c r="F300" i="1"/>
  <c r="F301" i="1"/>
  <c r="F302" i="1"/>
  <c r="F304" i="1"/>
  <c r="F297" i="1"/>
  <c r="F283" i="1"/>
  <c r="F284" i="1"/>
  <c r="F285" i="1"/>
  <c r="F286" i="1"/>
  <c r="F287" i="1"/>
  <c r="F288" i="1"/>
  <c r="F289" i="1"/>
  <c r="F290" i="1"/>
  <c r="F282" i="1"/>
  <c r="F268" i="1"/>
  <c r="F269" i="1"/>
  <c r="F270" i="1"/>
  <c r="F271" i="1"/>
  <c r="F272" i="1"/>
  <c r="F273" i="1"/>
  <c r="F267" i="1"/>
  <c r="F258" i="1"/>
  <c r="F248" i="1"/>
  <c r="F249" i="1"/>
  <c r="F250" i="1"/>
  <c r="F251" i="1"/>
  <c r="F247" i="1"/>
  <c r="F236" i="1"/>
  <c r="F237" i="1"/>
  <c r="F238" i="1"/>
  <c r="F239" i="1"/>
  <c r="F240" i="1"/>
  <c r="F235" i="1"/>
  <c r="F220" i="1"/>
  <c r="F221" i="1"/>
  <c r="F222" i="1"/>
  <c r="F223" i="1"/>
  <c r="F224" i="1"/>
  <c r="F225" i="1"/>
  <c r="F226" i="1"/>
  <c r="F219" i="1"/>
  <c r="F207" i="1"/>
  <c r="F208" i="1"/>
  <c r="F209" i="1"/>
  <c r="F210" i="1"/>
  <c r="F211" i="1"/>
  <c r="F212" i="1"/>
  <c r="F206" i="1"/>
  <c r="F193" i="1"/>
  <c r="F194" i="1"/>
  <c r="F195" i="1"/>
  <c r="F196" i="1"/>
  <c r="F197" i="1"/>
  <c r="F198" i="1"/>
  <c r="F199" i="1"/>
  <c r="F192" i="1"/>
  <c r="F179" i="1"/>
  <c r="F180" i="1"/>
  <c r="F181" i="1"/>
  <c r="F182" i="1"/>
  <c r="F183" i="1"/>
  <c r="F184" i="1"/>
  <c r="F185" i="1"/>
  <c r="F178" i="1"/>
  <c r="F170" i="1"/>
  <c r="F171" i="1"/>
  <c r="F169" i="1"/>
  <c r="F156" i="1"/>
  <c r="F157" i="1"/>
  <c r="F158" i="1"/>
  <c r="F159" i="1"/>
  <c r="F160" i="1"/>
  <c r="F161" i="1"/>
  <c r="F162" i="1"/>
  <c r="F155" i="1"/>
  <c r="F142" i="1"/>
  <c r="F143" i="1"/>
  <c r="F144" i="1"/>
  <c r="F145" i="1"/>
  <c r="F146" i="1"/>
  <c r="F147" i="1"/>
  <c r="F148" i="1"/>
  <c r="F141" i="1"/>
  <c r="F128" i="1"/>
  <c r="F129" i="1"/>
  <c r="F130" i="1"/>
  <c r="F131" i="1"/>
  <c r="F133" i="1"/>
  <c r="F134" i="1"/>
  <c r="F127" i="1"/>
  <c r="F116" i="1"/>
  <c r="F117" i="1"/>
  <c r="F118" i="1"/>
  <c r="F119" i="1"/>
  <c r="F120" i="1"/>
  <c r="F112" i="1"/>
  <c r="F113" i="1"/>
  <c r="F114" i="1"/>
  <c r="F115" i="1"/>
  <c r="F94" i="1"/>
  <c r="F95" i="1"/>
  <c r="F96" i="1"/>
  <c r="F97" i="1"/>
  <c r="F98" i="1"/>
  <c r="F99" i="1"/>
  <c r="F100" i="1"/>
  <c r="F101" i="1"/>
  <c r="F102" i="1"/>
  <c r="F103" i="1"/>
  <c r="F104" i="1"/>
  <c r="F82" i="1"/>
  <c r="F83" i="1"/>
  <c r="F84" i="1"/>
  <c r="F85" i="1"/>
  <c r="F86" i="1"/>
  <c r="F81" i="1"/>
  <c r="F69" i="1"/>
  <c r="F70" i="1"/>
  <c r="F71" i="1"/>
  <c r="F72" i="1"/>
  <c r="F73" i="1"/>
  <c r="F74" i="1"/>
  <c r="F68" i="1"/>
  <c r="F56" i="1"/>
  <c r="F57" i="1"/>
  <c r="F58" i="1"/>
  <c r="F59" i="1"/>
  <c r="F60" i="1"/>
  <c r="F61" i="1"/>
  <c r="F55" i="1"/>
  <c r="F45" i="1"/>
  <c r="F46" i="1"/>
  <c r="F47" i="1"/>
  <c r="F48" i="1"/>
  <c r="F44" i="1"/>
  <c r="F31" i="1"/>
  <c r="F32" i="1"/>
  <c r="F33" i="1"/>
  <c r="F34" i="1"/>
  <c r="F35" i="1"/>
  <c r="F19" i="1"/>
  <c r="F20" i="1"/>
  <c r="F21" i="1"/>
  <c r="F22" i="1"/>
  <c r="F23" i="1"/>
  <c r="G7" i="14"/>
  <c r="F7" i="14"/>
  <c r="F132" i="1" s="1"/>
  <c r="G89" i="14"/>
  <c r="G88" i="14"/>
  <c r="G87" i="14"/>
  <c r="G86" i="14"/>
  <c r="G85" i="14"/>
  <c r="G84" i="14"/>
  <c r="G58" i="14"/>
  <c r="G57" i="14"/>
  <c r="G53" i="14"/>
  <c r="G54" i="14"/>
  <c r="G52" i="14"/>
  <c r="G37" i="14"/>
  <c r="G38" i="14"/>
  <c r="G39" i="14"/>
  <c r="G40" i="14"/>
  <c r="G41" i="14"/>
  <c r="G42" i="14"/>
  <c r="G43" i="14"/>
  <c r="G44" i="14"/>
  <c r="G45" i="14"/>
  <c r="G46" i="14"/>
  <c r="G47" i="14"/>
  <c r="G48" i="14"/>
  <c r="G36" i="14"/>
  <c r="G29" i="14"/>
  <c r="G31" i="14"/>
  <c r="G32" i="14"/>
  <c r="G33" i="14"/>
  <c r="G34" i="14"/>
  <c r="G28" i="14"/>
  <c r="G20" i="14"/>
  <c r="G21" i="14"/>
  <c r="G22" i="14"/>
  <c r="G23" i="14"/>
  <c r="G24" i="14"/>
  <c r="G25" i="14"/>
  <c r="G10" i="14"/>
  <c r="G11" i="14"/>
  <c r="G12" i="14"/>
  <c r="G13" i="14"/>
  <c r="G14" i="14"/>
  <c r="G15" i="14"/>
  <c r="G16" i="14"/>
  <c r="G17" i="14"/>
  <c r="G9" i="14"/>
  <c r="D46" i="12"/>
  <c r="C46" i="12"/>
  <c r="D39" i="12"/>
  <c r="C39" i="12"/>
  <c r="D29" i="12"/>
  <c r="D49" i="12" s="1"/>
  <c r="C29" i="12"/>
  <c r="D14" i="12"/>
  <c r="C14" i="12"/>
  <c r="A24" i="11"/>
  <c r="G24" i="11" s="1"/>
  <c r="E16" i="11"/>
  <c r="E24" i="11" s="1"/>
  <c r="F11" i="11"/>
  <c r="A11" i="11"/>
  <c r="G11" i="11" s="1"/>
  <c r="H11" i="11" s="1"/>
  <c r="A10" i="11"/>
  <c r="F10" i="11" s="1"/>
  <c r="A9" i="11"/>
  <c r="F9" i="11" s="1"/>
  <c r="F8" i="11"/>
  <c r="A8" i="11"/>
  <c r="G8" i="11" s="1"/>
  <c r="F7" i="11"/>
  <c r="A7" i="11"/>
  <c r="G7" i="11" s="1"/>
  <c r="H7" i="11" s="1"/>
  <c r="E16" i="10"/>
  <c r="E24" i="10" s="1"/>
  <c r="L4" i="2" s="1"/>
  <c r="N4" i="2" s="1"/>
  <c r="D4" i="10"/>
  <c r="A8" i="10" s="1"/>
  <c r="D46" i="9"/>
  <c r="C46" i="9"/>
  <c r="D39" i="9"/>
  <c r="C39" i="9"/>
  <c r="D29" i="9"/>
  <c r="C29" i="9"/>
  <c r="D14" i="9"/>
  <c r="D49" i="9" s="1"/>
  <c r="C14" i="9"/>
  <c r="C49" i="9" s="1"/>
  <c r="F24" i="11" l="1"/>
  <c r="G10" i="11"/>
  <c r="C49" i="12"/>
  <c r="E17" i="11"/>
  <c r="E25" i="11" s="1"/>
  <c r="E17" i="10"/>
  <c r="E25" i="10" s="1"/>
  <c r="F6" i="1"/>
  <c r="G30" i="14"/>
  <c r="F18" i="1"/>
  <c r="F93" i="1"/>
  <c r="F111" i="1"/>
  <c r="F760" i="1"/>
  <c r="H8" i="11"/>
  <c r="C8" i="11"/>
  <c r="A25" i="11"/>
  <c r="B24" i="11"/>
  <c r="B25" i="11"/>
  <c r="H10" i="11"/>
  <c r="C7" i="11"/>
  <c r="G9" i="11"/>
  <c r="C11" i="11"/>
  <c r="C10" i="11"/>
  <c r="G8" i="10"/>
  <c r="F8" i="10"/>
  <c r="A10" i="10"/>
  <c r="A7" i="10"/>
  <c r="A11" i="10"/>
  <c r="A24" i="10"/>
  <c r="A9" i="10"/>
  <c r="C9" i="11" l="1"/>
  <c r="H9" i="11"/>
  <c r="F25" i="10"/>
  <c r="G25" i="10"/>
  <c r="F24" i="10"/>
  <c r="G24" i="10"/>
  <c r="G9" i="10"/>
  <c r="F9" i="10"/>
  <c r="F10" i="10"/>
  <c r="G10" i="10"/>
  <c r="F7" i="10"/>
  <c r="G7" i="10"/>
  <c r="F11" i="10"/>
  <c r="G11" i="10"/>
  <c r="H8" i="10"/>
  <c r="C8" i="10"/>
  <c r="H9" i="10" l="1"/>
  <c r="C9" i="10"/>
  <c r="C7" i="10"/>
  <c r="H7" i="10"/>
  <c r="C11" i="10"/>
  <c r="H11" i="10"/>
  <c r="H10" i="10"/>
  <c r="C10" i="10"/>
  <c r="B24" i="10"/>
  <c r="A25" i="10"/>
  <c r="B25" i="10"/>
  <c r="H88" i="2" l="1"/>
  <c r="H87" i="2"/>
  <c r="H86" i="2"/>
  <c r="H85" i="2"/>
  <c r="H84" i="2"/>
  <c r="H83" i="2"/>
  <c r="H82" i="2"/>
  <c r="H80" i="2"/>
  <c r="H79" i="2"/>
  <c r="H78" i="2"/>
  <c r="H77" i="2"/>
  <c r="H76" i="2"/>
  <c r="H75" i="2"/>
  <c r="H74" i="2"/>
  <c r="H73" i="2"/>
  <c r="H72" i="2"/>
  <c r="H71" i="2"/>
  <c r="H70" i="2"/>
  <c r="H69" i="2"/>
  <c r="H68" i="2"/>
  <c r="H67" i="2"/>
  <c r="H66" i="2"/>
  <c r="H65" i="2"/>
  <c r="H64" i="2"/>
  <c r="H63" i="2"/>
  <c r="H60" i="2"/>
  <c r="H59" i="2"/>
  <c r="H58" i="2"/>
  <c r="H57" i="2"/>
  <c r="H56" i="2"/>
  <c r="H55" i="2"/>
  <c r="H54" i="2"/>
  <c r="H53" i="2"/>
  <c r="H52" i="2"/>
  <c r="H51" i="2"/>
  <c r="H49" i="2"/>
  <c r="H48" i="2"/>
  <c r="H47" i="2"/>
  <c r="H46" i="2"/>
  <c r="H45" i="2"/>
  <c r="H44" i="2"/>
  <c r="H42" i="2"/>
  <c r="H41" i="2"/>
  <c r="H40" i="2"/>
  <c r="H39" i="2"/>
  <c r="H38" i="2"/>
  <c r="H37" i="2"/>
  <c r="H36" i="2"/>
  <c r="H35" i="2"/>
  <c r="H34" i="2"/>
  <c r="H33" i="2"/>
  <c r="H32" i="2"/>
  <c r="H31" i="2"/>
  <c r="H29" i="2"/>
  <c r="H27" i="2"/>
  <c r="H26" i="2"/>
  <c r="H25" i="2"/>
  <c r="H23" i="2"/>
  <c r="H22" i="2"/>
  <c r="H21" i="2"/>
  <c r="H20" i="2"/>
  <c r="H19" i="2"/>
  <c r="H18" i="2"/>
  <c r="H17" i="2"/>
  <c r="H16" i="2"/>
  <c r="H15" i="2"/>
  <c r="H14" i="2"/>
  <c r="H13" i="2"/>
  <c r="H12" i="2"/>
  <c r="H11" i="2"/>
  <c r="H7" i="2"/>
  <c r="H8" i="2"/>
  <c r="H6" i="2"/>
  <c r="H249" i="1"/>
  <c r="J249" i="1" s="1"/>
  <c r="H238" i="1"/>
  <c r="J238" i="1" s="1"/>
  <c r="I456" i="1" l="1"/>
  <c r="I459" i="1" s="1"/>
  <c r="H456" i="1"/>
  <c r="I463" i="1"/>
  <c r="I466" i="1" s="1"/>
  <c r="H463" i="1"/>
  <c r="H766" i="1" l="1"/>
  <c r="J766" i="1" s="1"/>
  <c r="H800" i="1"/>
  <c r="H788" i="1"/>
  <c r="H768" i="1"/>
  <c r="H752" i="1"/>
  <c r="H743" i="1"/>
  <c r="H160" i="1"/>
  <c r="J160" i="1" s="1"/>
  <c r="H146" i="1"/>
  <c r="J146" i="1" s="1"/>
  <c r="H131" i="1"/>
  <c r="J131" i="1" s="1"/>
  <c r="H21" i="1"/>
  <c r="J21" i="1" s="1"/>
  <c r="H9" i="1"/>
  <c r="J9" i="1" s="1"/>
  <c r="I596" i="1" l="1"/>
  <c r="J596" i="1" s="1"/>
  <c r="H751" i="1"/>
  <c r="H516" i="1"/>
  <c r="H507" i="1"/>
  <c r="H500" i="1"/>
  <c r="H493" i="1"/>
  <c r="H486" i="1"/>
  <c r="H479" i="1"/>
  <c r="H258" i="1"/>
  <c r="H472" i="1"/>
  <c r="H524" i="1" l="1"/>
  <c r="H447" i="1"/>
  <c r="H446" i="1"/>
  <c r="H445" i="1"/>
  <c r="H444" i="1"/>
  <c r="H443" i="1"/>
  <c r="H442" i="1"/>
  <c r="H441" i="1"/>
  <c r="H440" i="1"/>
  <c r="H439" i="1"/>
  <c r="H430" i="1"/>
  <c r="H429" i="1"/>
  <c r="H428" i="1"/>
  <c r="H427" i="1"/>
  <c r="H426" i="1"/>
  <c r="H425" i="1"/>
  <c r="H424" i="1"/>
  <c r="H423" i="1"/>
  <c r="H422" i="1"/>
  <c r="H412" i="1"/>
  <c r="H411" i="1"/>
  <c r="H410" i="1"/>
  <c r="H409" i="1"/>
  <c r="H408" i="1"/>
  <c r="H407" i="1"/>
  <c r="H406" i="1"/>
  <c r="H405" i="1"/>
  <c r="H404" i="1"/>
  <c r="H393" i="1"/>
  <c r="H392" i="1"/>
  <c r="H391" i="1"/>
  <c r="H390" i="1"/>
  <c r="H389" i="1"/>
  <c r="H388" i="1"/>
  <c r="H379" i="1"/>
  <c r="H378" i="1"/>
  <c r="H377" i="1"/>
  <c r="H376" i="1"/>
  <c r="H375" i="1"/>
  <c r="H374" i="1"/>
  <c r="H373" i="1"/>
  <c r="H372" i="1"/>
  <c r="H371" i="1"/>
  <c r="H370" i="1"/>
  <c r="H360" i="1"/>
  <c r="H359" i="1"/>
  <c r="H358" i="1"/>
  <c r="H357" i="1"/>
  <c r="H356" i="1"/>
  <c r="H355" i="1"/>
  <c r="H354" i="1"/>
  <c r="H353" i="1"/>
  <c r="H352" i="1"/>
  <c r="H351" i="1"/>
  <c r="H342" i="1"/>
  <c r="H341" i="1"/>
  <c r="H339" i="1"/>
  <c r="H338" i="1"/>
  <c r="H337" i="1"/>
  <c r="H336" i="1"/>
  <c r="H335" i="1"/>
  <c r="H334" i="1"/>
  <c r="H333" i="1"/>
  <c r="H323" i="1"/>
  <c r="H322" i="1"/>
  <c r="H321" i="1"/>
  <c r="H320" i="1"/>
  <c r="H319" i="1"/>
  <c r="H318" i="1"/>
  <c r="H317" i="1"/>
  <c r="H316" i="1"/>
  <c r="H315" i="1"/>
  <c r="H302" i="1"/>
  <c r="H301" i="1"/>
  <c r="H300" i="1"/>
  <c r="H299" i="1"/>
  <c r="H298" i="1"/>
  <c r="H287" i="1"/>
  <c r="H286" i="1"/>
  <c r="H285" i="1"/>
  <c r="H284" i="1"/>
  <c r="H283" i="1"/>
  <c r="H282" i="1"/>
  <c r="H271" i="1"/>
  <c r="H270" i="1"/>
  <c r="H269" i="1"/>
  <c r="H268" i="1"/>
  <c r="H267" i="1"/>
  <c r="H248" i="1"/>
  <c r="H247" i="1"/>
  <c r="H237" i="1"/>
  <c r="H236" i="1"/>
  <c r="H235" i="1"/>
  <c r="H224" i="1"/>
  <c r="H223" i="1"/>
  <c r="H222" i="1"/>
  <c r="H221" i="1"/>
  <c r="H220" i="1"/>
  <c r="H219" i="1"/>
  <c r="H210" i="1"/>
  <c r="H209" i="1"/>
  <c r="H208" i="1"/>
  <c r="H207" i="1"/>
  <c r="H206" i="1"/>
  <c r="H197" i="1"/>
  <c r="H196" i="1"/>
  <c r="H195" i="1"/>
  <c r="H194" i="1"/>
  <c r="H193" i="1"/>
  <c r="H192" i="1"/>
  <c r="H183" i="1"/>
  <c r="H182" i="1"/>
  <c r="H181" i="1"/>
  <c r="H180" i="1"/>
  <c r="H179" i="1"/>
  <c r="H178" i="1"/>
  <c r="H170" i="1"/>
  <c r="H169" i="1"/>
  <c r="H159" i="1"/>
  <c r="H158" i="1"/>
  <c r="H157" i="1"/>
  <c r="H156" i="1"/>
  <c r="H155" i="1"/>
  <c r="H145" i="1"/>
  <c r="H144" i="1"/>
  <c r="H143" i="1"/>
  <c r="H142" i="1"/>
  <c r="H141" i="1"/>
  <c r="H132" i="1"/>
  <c r="H130" i="1"/>
  <c r="H129" i="1"/>
  <c r="H128" i="1"/>
  <c r="H127" i="1"/>
  <c r="H118" i="1"/>
  <c r="H117" i="1"/>
  <c r="H116" i="1"/>
  <c r="H115" i="1"/>
  <c r="H114" i="1"/>
  <c r="H113" i="1"/>
  <c r="H112" i="1"/>
  <c r="H111" i="1"/>
  <c r="H101" i="1"/>
  <c r="H100" i="1"/>
  <c r="H99" i="1"/>
  <c r="H98" i="1"/>
  <c r="H97" i="1"/>
  <c r="H96" i="1"/>
  <c r="H95" i="1"/>
  <c r="H94" i="1"/>
  <c r="H93" i="1"/>
  <c r="H84" i="1"/>
  <c r="H83" i="1"/>
  <c r="H82" i="1"/>
  <c r="H81" i="1"/>
  <c r="H72" i="1"/>
  <c r="H71" i="1"/>
  <c r="H70" i="1"/>
  <c r="H69" i="1"/>
  <c r="H68" i="1"/>
  <c r="H59" i="1"/>
  <c r="H58" i="1"/>
  <c r="H57" i="1"/>
  <c r="H56" i="1"/>
  <c r="H55" i="1"/>
  <c r="H46" i="1"/>
  <c r="H45" i="1"/>
  <c r="H44" i="1"/>
  <c r="H33" i="1"/>
  <c r="H32" i="1"/>
  <c r="H31" i="1"/>
  <c r="H30" i="1"/>
  <c r="H20" i="1"/>
  <c r="H19" i="1"/>
  <c r="H18" i="1"/>
  <c r="H8" i="1"/>
  <c r="H7" i="1"/>
  <c r="D61" i="2"/>
  <c r="C61" i="2"/>
  <c r="B61" i="2"/>
  <c r="H595" i="1"/>
  <c r="C40" i="2"/>
  <c r="I599" i="1" l="1"/>
  <c r="I593" i="1" s="1"/>
  <c r="J595" i="1"/>
  <c r="H599" i="1"/>
  <c r="J224" i="1"/>
  <c r="J210" i="1"/>
  <c r="J197" i="1"/>
  <c r="J183" i="1"/>
  <c r="J170" i="1"/>
  <c r="J118" i="1"/>
  <c r="J101" i="1"/>
  <c r="J84" i="1"/>
  <c r="J72" i="1"/>
  <c r="J59" i="1"/>
  <c r="J46" i="1"/>
  <c r="J33" i="1"/>
  <c r="C81" i="2"/>
  <c r="B81" i="2"/>
  <c r="C62" i="2"/>
  <c r="B62" i="2"/>
  <c r="C50" i="2"/>
  <c r="B50" i="2"/>
  <c r="C43" i="2"/>
  <c r="B43" i="2"/>
  <c r="C30" i="2"/>
  <c r="B30" i="2"/>
  <c r="C28" i="2"/>
  <c r="B28" i="2"/>
  <c r="C24" i="2"/>
  <c r="B24" i="2"/>
  <c r="C9" i="2"/>
  <c r="B9" i="2"/>
  <c r="C5" i="2"/>
  <c r="B5" i="2"/>
  <c r="H799" i="1"/>
  <c r="H798" i="1"/>
  <c r="J798" i="1" s="1"/>
  <c r="I802" i="1"/>
  <c r="I801" i="1"/>
  <c r="J801" i="1" s="1"/>
  <c r="H789" i="1"/>
  <c r="H786" i="1"/>
  <c r="I791" i="1"/>
  <c r="I790" i="1"/>
  <c r="H787" i="1"/>
  <c r="I779" i="1"/>
  <c r="I782" i="1" s="1"/>
  <c r="I777" i="1" s="1"/>
  <c r="H779" i="1"/>
  <c r="H782" i="1" s="1"/>
  <c r="I770" i="1"/>
  <c r="H765" i="1"/>
  <c r="H767" i="1"/>
  <c r="J767" i="1" s="1"/>
  <c r="H761" i="1"/>
  <c r="H762" i="1"/>
  <c r="J762" i="1" s="1"/>
  <c r="I772" i="1"/>
  <c r="I771" i="1"/>
  <c r="J771" i="1" s="1"/>
  <c r="I769" i="1"/>
  <c r="H764" i="1"/>
  <c r="J764" i="1" s="1"/>
  <c r="H763" i="1"/>
  <c r="H760" i="1"/>
  <c r="J760" i="1" s="1"/>
  <c r="I753" i="1"/>
  <c r="H756" i="1"/>
  <c r="H749" i="1" s="1"/>
  <c r="I744" i="1"/>
  <c r="I735" i="1"/>
  <c r="H742" i="1"/>
  <c r="H733" i="1"/>
  <c r="J733" i="1" s="1"/>
  <c r="I724" i="1"/>
  <c r="I727" i="1" s="1"/>
  <c r="I722" i="1" s="1"/>
  <c r="H724" i="1"/>
  <c r="I717" i="1"/>
  <c r="I720" i="1" s="1"/>
  <c r="I715" i="1" s="1"/>
  <c r="H717" i="1"/>
  <c r="I710" i="1"/>
  <c r="I713" i="1" s="1"/>
  <c r="I708" i="1" s="1"/>
  <c r="H710" i="1"/>
  <c r="I703" i="1"/>
  <c r="I706" i="1" s="1"/>
  <c r="I701" i="1" s="1"/>
  <c r="H703" i="1"/>
  <c r="I696" i="1"/>
  <c r="I699" i="1" s="1"/>
  <c r="I694" i="1" s="1"/>
  <c r="H696" i="1"/>
  <c r="I689" i="1"/>
  <c r="I692" i="1" s="1"/>
  <c r="I687" i="1" s="1"/>
  <c r="H689" i="1"/>
  <c r="I682" i="1"/>
  <c r="I685" i="1" s="1"/>
  <c r="I680" i="1" s="1"/>
  <c r="H682" i="1"/>
  <c r="I675" i="1"/>
  <c r="I678" i="1" s="1"/>
  <c r="I673" i="1" s="1"/>
  <c r="H675" i="1"/>
  <c r="I668" i="1"/>
  <c r="I671" i="1" s="1"/>
  <c r="I666" i="1" s="1"/>
  <c r="H668" i="1"/>
  <c r="I661" i="1"/>
  <c r="I664" i="1" s="1"/>
  <c r="I659" i="1" s="1"/>
  <c r="H661" i="1"/>
  <c r="I654" i="1"/>
  <c r="I657" i="1" s="1"/>
  <c r="I652" i="1" s="1"/>
  <c r="H654" i="1"/>
  <c r="I647" i="1"/>
  <c r="I650" i="1" s="1"/>
  <c r="I645" i="1" s="1"/>
  <c r="H647" i="1"/>
  <c r="I640" i="1"/>
  <c r="I643" i="1" s="1"/>
  <c r="I638" i="1" s="1"/>
  <c r="H640" i="1"/>
  <c r="I633" i="1"/>
  <c r="I636" i="1" s="1"/>
  <c r="I631" i="1" s="1"/>
  <c r="H633" i="1"/>
  <c r="I626" i="1"/>
  <c r="I629" i="1" s="1"/>
  <c r="I624" i="1" s="1"/>
  <c r="H626" i="1"/>
  <c r="I619" i="1"/>
  <c r="I622" i="1" s="1"/>
  <c r="I617" i="1" s="1"/>
  <c r="H619" i="1"/>
  <c r="I612" i="1"/>
  <c r="I615" i="1" s="1"/>
  <c r="I610" i="1" s="1"/>
  <c r="H612" i="1"/>
  <c r="I605" i="1"/>
  <c r="I608" i="1" s="1"/>
  <c r="I603" i="1" s="1"/>
  <c r="H605" i="1"/>
  <c r="E46" i="2"/>
  <c r="E60" i="2"/>
  <c r="D60" i="2"/>
  <c r="C60" i="2"/>
  <c r="E59" i="2"/>
  <c r="D59" i="2"/>
  <c r="C59" i="2"/>
  <c r="E58" i="2"/>
  <c r="D58" i="2"/>
  <c r="C58" i="2"/>
  <c r="E57" i="2"/>
  <c r="D57" i="2"/>
  <c r="C57" i="2"/>
  <c r="E56" i="2"/>
  <c r="D56" i="2"/>
  <c r="C56" i="2"/>
  <c r="E55" i="2"/>
  <c r="D55" i="2"/>
  <c r="C55" i="2"/>
  <c r="E54" i="2"/>
  <c r="D54" i="2"/>
  <c r="C54" i="2"/>
  <c r="B60" i="2"/>
  <c r="B59" i="2"/>
  <c r="B58" i="2"/>
  <c r="B57" i="2"/>
  <c r="B56" i="2"/>
  <c r="B55" i="2"/>
  <c r="B54" i="2"/>
  <c r="J61" i="2" l="1"/>
  <c r="H699" i="1"/>
  <c r="H694" i="1" s="1"/>
  <c r="J696" i="1"/>
  <c r="H615" i="1"/>
  <c r="H610" i="1" s="1"/>
  <c r="J612" i="1"/>
  <c r="H643" i="1"/>
  <c r="H638" i="1" s="1"/>
  <c r="J640" i="1"/>
  <c r="H671" i="1"/>
  <c r="H666" i="1" s="1"/>
  <c r="J668" i="1"/>
  <c r="H727" i="1"/>
  <c r="H722" i="1" s="1"/>
  <c r="J724" i="1"/>
  <c r="H629" i="1"/>
  <c r="H624" i="1" s="1"/>
  <c r="J626" i="1"/>
  <c r="H657" i="1"/>
  <c r="H652" i="1" s="1"/>
  <c r="J654" i="1"/>
  <c r="H685" i="1"/>
  <c r="H680" i="1" s="1"/>
  <c r="J682" i="1"/>
  <c r="H713" i="1"/>
  <c r="H708" i="1" s="1"/>
  <c r="J710" i="1"/>
  <c r="H608" i="1"/>
  <c r="H603" i="1" s="1"/>
  <c r="J605" i="1"/>
  <c r="H622" i="1"/>
  <c r="H617" i="1" s="1"/>
  <c r="J619" i="1"/>
  <c r="H636" i="1"/>
  <c r="H631" i="1" s="1"/>
  <c r="J633" i="1"/>
  <c r="H650" i="1"/>
  <c r="H645" i="1" s="1"/>
  <c r="J647" i="1"/>
  <c r="H664" i="1"/>
  <c r="H659" i="1" s="1"/>
  <c r="J661" i="1"/>
  <c r="H678" i="1"/>
  <c r="H673" i="1" s="1"/>
  <c r="J675" i="1"/>
  <c r="H692" i="1"/>
  <c r="H687" i="1" s="1"/>
  <c r="J689" i="1"/>
  <c r="H706" i="1"/>
  <c r="H701" i="1" s="1"/>
  <c r="J703" i="1"/>
  <c r="H720" i="1"/>
  <c r="H715" i="1" s="1"/>
  <c r="J717" i="1"/>
  <c r="J599" i="1"/>
  <c r="J593" i="1" s="1"/>
  <c r="H593" i="1"/>
  <c r="I794" i="1"/>
  <c r="I784" i="1" s="1"/>
  <c r="J786" i="1"/>
  <c r="H794" i="1"/>
  <c r="J799" i="1"/>
  <c r="I805" i="1"/>
  <c r="I796" i="1" s="1"/>
  <c r="H738" i="1"/>
  <c r="H731" i="1" s="1"/>
  <c r="J782" i="1"/>
  <c r="J777" i="1" s="1"/>
  <c r="H777" i="1"/>
  <c r="H805" i="1"/>
  <c r="J790" i="1"/>
  <c r="J800" i="1"/>
  <c r="J802" i="1"/>
  <c r="J787" i="1"/>
  <c r="J791" i="1"/>
  <c r="J788" i="1"/>
  <c r="J735" i="1"/>
  <c r="J742" i="1"/>
  <c r="I747" i="1"/>
  <c r="I740" i="1" s="1"/>
  <c r="I775" i="1"/>
  <c r="I758" i="1" s="1"/>
  <c r="H775" i="1"/>
  <c r="H758" i="1" s="1"/>
  <c r="J761" i="1"/>
  <c r="J772" i="1"/>
  <c r="J763" i="1"/>
  <c r="J769" i="1"/>
  <c r="H747" i="1"/>
  <c r="J768" i="1"/>
  <c r="J743" i="1"/>
  <c r="I756" i="1"/>
  <c r="J753" i="1"/>
  <c r="J752" i="1"/>
  <c r="J744" i="1"/>
  <c r="I61" i="2" l="1"/>
  <c r="L61" i="2" s="1"/>
  <c r="N61" i="2" s="1"/>
  <c r="K61" i="2"/>
  <c r="M61" i="2" s="1"/>
  <c r="J720" i="1"/>
  <c r="J715" i="1" s="1"/>
  <c r="J608" i="1"/>
  <c r="J603" i="1" s="1"/>
  <c r="J671" i="1"/>
  <c r="J666" i="1" s="1"/>
  <c r="J615" i="1"/>
  <c r="J610" i="1" s="1"/>
  <c r="J685" i="1"/>
  <c r="J680" i="1" s="1"/>
  <c r="J629" i="1"/>
  <c r="J624" i="1" s="1"/>
  <c r="J692" i="1"/>
  <c r="J687" i="1" s="1"/>
  <c r="J636" i="1"/>
  <c r="J631" i="1" s="1"/>
  <c r="J706" i="1"/>
  <c r="J701" i="1" s="1"/>
  <c r="J664" i="1"/>
  <c r="J659" i="1" s="1"/>
  <c r="J727" i="1"/>
  <c r="J722" i="1" s="1"/>
  <c r="J678" i="1"/>
  <c r="J673" i="1" s="1"/>
  <c r="J622" i="1"/>
  <c r="J617" i="1" s="1"/>
  <c r="J643" i="1"/>
  <c r="J638" i="1" s="1"/>
  <c r="J713" i="1"/>
  <c r="J708" i="1" s="1"/>
  <c r="J657" i="1"/>
  <c r="J652" i="1" s="1"/>
  <c r="J699" i="1"/>
  <c r="J694" i="1" s="1"/>
  <c r="J650" i="1"/>
  <c r="J645" i="1" s="1"/>
  <c r="J794" i="1"/>
  <c r="J784" i="1" s="1"/>
  <c r="J756" i="1"/>
  <c r="J749" i="1" s="1"/>
  <c r="I749" i="1"/>
  <c r="H796" i="1"/>
  <c r="J805" i="1"/>
  <c r="J796" i="1" s="1"/>
  <c r="J747" i="1"/>
  <c r="J740" i="1" s="1"/>
  <c r="H784" i="1"/>
  <c r="J775" i="1"/>
  <c r="J758" i="1" s="1"/>
  <c r="H740" i="1"/>
  <c r="E47" i="2"/>
  <c r="D47" i="2"/>
  <c r="C47" i="2"/>
  <c r="D46" i="2"/>
  <c r="C46" i="2"/>
  <c r="E49" i="2"/>
  <c r="D49" i="2"/>
  <c r="E48" i="2"/>
  <c r="D48" i="2"/>
  <c r="B49" i="2"/>
  <c r="B48" i="2"/>
  <c r="B47" i="2"/>
  <c r="B46" i="2"/>
  <c r="I507" i="1"/>
  <c r="I510" i="1" s="1"/>
  <c r="I505" i="1" s="1"/>
  <c r="H510" i="1"/>
  <c r="H505" i="1" s="1"/>
  <c r="I493" i="1"/>
  <c r="I496" i="1" s="1"/>
  <c r="I491" i="1" s="1"/>
  <c r="H496" i="1"/>
  <c r="H491" i="1" s="1"/>
  <c r="I486" i="1"/>
  <c r="I489" i="1" s="1"/>
  <c r="I484" i="1" s="1"/>
  <c r="I479" i="1"/>
  <c r="I482" i="1" s="1"/>
  <c r="I477" i="1" s="1"/>
  <c r="I472" i="1"/>
  <c r="E45" i="2"/>
  <c r="D45" i="2"/>
  <c r="C45" i="2"/>
  <c r="B45" i="2"/>
  <c r="E27" i="2"/>
  <c r="D27" i="2"/>
  <c r="C27" i="2"/>
  <c r="B27" i="2"/>
  <c r="I258" i="1"/>
  <c r="I261" i="1" s="1"/>
  <c r="H261" i="1"/>
  <c r="H588" i="1"/>
  <c r="I587" i="1"/>
  <c r="H580" i="1"/>
  <c r="I579" i="1"/>
  <c r="H572" i="1"/>
  <c r="I571" i="1"/>
  <c r="H564" i="1"/>
  <c r="I563" i="1"/>
  <c r="H556" i="1"/>
  <c r="I555" i="1"/>
  <c r="H548" i="1"/>
  <c r="I547" i="1"/>
  <c r="H540" i="1"/>
  <c r="I539" i="1"/>
  <c r="H532" i="1"/>
  <c r="I531" i="1"/>
  <c r="I523" i="1"/>
  <c r="I516" i="1"/>
  <c r="C49" i="2"/>
  <c r="C48" i="2"/>
  <c r="I500" i="1"/>
  <c r="I503" i="1" s="1"/>
  <c r="I498" i="1" s="1"/>
  <c r="E42" i="2"/>
  <c r="D42" i="2"/>
  <c r="C42" i="2"/>
  <c r="B42" i="2"/>
  <c r="E41" i="2"/>
  <c r="D41" i="2"/>
  <c r="C41" i="2"/>
  <c r="B41" i="2"/>
  <c r="D40" i="2"/>
  <c r="E40" i="2"/>
  <c r="H466" i="1"/>
  <c r="I461" i="1"/>
  <c r="I454" i="1"/>
  <c r="J456" i="1"/>
  <c r="E421" i="1"/>
  <c r="E403" i="1"/>
  <c r="H403" i="1" s="1"/>
  <c r="I449" i="1"/>
  <c r="J449" i="1" s="1"/>
  <c r="I448" i="1"/>
  <c r="J447" i="1"/>
  <c r="J446" i="1"/>
  <c r="J445" i="1"/>
  <c r="J444" i="1"/>
  <c r="J443" i="1"/>
  <c r="J442" i="1"/>
  <c r="J441" i="1"/>
  <c r="J440" i="1"/>
  <c r="E39" i="2"/>
  <c r="D39" i="2"/>
  <c r="C39" i="2"/>
  <c r="B39" i="2"/>
  <c r="J428" i="1"/>
  <c r="I432" i="1"/>
  <c r="J432" i="1" s="1"/>
  <c r="I431" i="1"/>
  <c r="J431" i="1" s="1"/>
  <c r="J430" i="1"/>
  <c r="J429" i="1"/>
  <c r="J427" i="1"/>
  <c r="J426" i="1"/>
  <c r="J425" i="1"/>
  <c r="J424" i="1"/>
  <c r="J423" i="1"/>
  <c r="J422" i="1"/>
  <c r="I414" i="1"/>
  <c r="J414" i="1" s="1"/>
  <c r="I413" i="1"/>
  <c r="J412" i="1"/>
  <c r="J411" i="1"/>
  <c r="J410" i="1"/>
  <c r="J409" i="1"/>
  <c r="J408" i="1"/>
  <c r="J407" i="1"/>
  <c r="J406" i="1"/>
  <c r="J405" i="1"/>
  <c r="J404" i="1"/>
  <c r="I396" i="1"/>
  <c r="J396" i="1" s="1"/>
  <c r="I395" i="1"/>
  <c r="J395" i="1" s="1"/>
  <c r="I394" i="1"/>
  <c r="J394" i="1" s="1"/>
  <c r="J393" i="1"/>
  <c r="J392" i="1"/>
  <c r="J391" i="1"/>
  <c r="J390" i="1"/>
  <c r="J389" i="1"/>
  <c r="J388" i="1"/>
  <c r="E369" i="1"/>
  <c r="J377" i="1"/>
  <c r="J351" i="1"/>
  <c r="J352" i="1"/>
  <c r="J353" i="1"/>
  <c r="J354" i="1"/>
  <c r="J355" i="1"/>
  <c r="J356" i="1"/>
  <c r="J357" i="1"/>
  <c r="J358" i="1"/>
  <c r="J359" i="1"/>
  <c r="J360" i="1"/>
  <c r="I361" i="1"/>
  <c r="J361" i="1" s="1"/>
  <c r="I362" i="1"/>
  <c r="J362" i="1" s="1"/>
  <c r="I381" i="1"/>
  <c r="J381" i="1" s="1"/>
  <c r="I380" i="1"/>
  <c r="J379" i="1"/>
  <c r="J378" i="1"/>
  <c r="J376" i="1"/>
  <c r="J375" i="1"/>
  <c r="J374" i="1"/>
  <c r="J373" i="1"/>
  <c r="J372" i="1"/>
  <c r="J371" i="1"/>
  <c r="J370" i="1"/>
  <c r="E36" i="2"/>
  <c r="D36" i="2"/>
  <c r="C36" i="2"/>
  <c r="J315" i="1"/>
  <c r="I344" i="1"/>
  <c r="J344" i="1" s="1"/>
  <c r="I343" i="1"/>
  <c r="J342" i="1"/>
  <c r="J341" i="1"/>
  <c r="J339" i="1"/>
  <c r="J338" i="1"/>
  <c r="J337" i="1"/>
  <c r="J336" i="1"/>
  <c r="J335" i="1"/>
  <c r="J334" i="1"/>
  <c r="J333" i="1"/>
  <c r="E332" i="1"/>
  <c r="H332" i="1" s="1"/>
  <c r="E297" i="1"/>
  <c r="H297" i="1" s="1"/>
  <c r="E314" i="1"/>
  <c r="H314" i="1" s="1"/>
  <c r="J319" i="1"/>
  <c r="J318" i="1"/>
  <c r="J317" i="1"/>
  <c r="J300" i="1"/>
  <c r="J299" i="1"/>
  <c r="J284" i="1"/>
  <c r="I325" i="1"/>
  <c r="J325" i="1" s="1"/>
  <c r="I324" i="1"/>
  <c r="J324" i="1" s="1"/>
  <c r="J302" i="1"/>
  <c r="J287" i="1"/>
  <c r="I347" i="1" l="1"/>
  <c r="I47" i="2"/>
  <c r="J46" i="2"/>
  <c r="J49" i="2"/>
  <c r="J42" i="2"/>
  <c r="J48" i="2"/>
  <c r="J45" i="2"/>
  <c r="J729" i="1"/>
  <c r="J41" i="2"/>
  <c r="J47" i="2"/>
  <c r="H369" i="1"/>
  <c r="J369" i="1" s="1"/>
  <c r="H421" i="1"/>
  <c r="J421" i="1" s="1"/>
  <c r="J261" i="1"/>
  <c r="I559" i="1"/>
  <c r="I553" i="1" s="1"/>
  <c r="H567" i="1"/>
  <c r="H561" i="1" s="1"/>
  <c r="I519" i="1"/>
  <c r="I514" i="1" s="1"/>
  <c r="H543" i="1"/>
  <c r="H537" i="1" s="1"/>
  <c r="I583" i="1"/>
  <c r="I577" i="1" s="1"/>
  <c r="I567" i="1"/>
  <c r="I561" i="1" s="1"/>
  <c r="H527" i="1"/>
  <c r="H521" i="1" s="1"/>
  <c r="H535" i="1"/>
  <c r="H529" i="1" s="1"/>
  <c r="I535" i="1"/>
  <c r="I529" i="1" s="1"/>
  <c r="I543" i="1"/>
  <c r="I537" i="1" s="1"/>
  <c r="I591" i="1"/>
  <c r="I585" i="1" s="1"/>
  <c r="J258" i="1"/>
  <c r="J516" i="1"/>
  <c r="J579" i="1"/>
  <c r="I527" i="1"/>
  <c r="I521" i="1" s="1"/>
  <c r="I551" i="1"/>
  <c r="I545" i="1" s="1"/>
  <c r="J555" i="1"/>
  <c r="J564" i="1"/>
  <c r="H583" i="1"/>
  <c r="H577" i="1" s="1"/>
  <c r="J548" i="1"/>
  <c r="J588" i="1"/>
  <c r="J587" i="1"/>
  <c r="H591" i="1"/>
  <c r="J580" i="1"/>
  <c r="J572" i="1"/>
  <c r="I575" i="1"/>
  <c r="I569" i="1" s="1"/>
  <c r="J571" i="1"/>
  <c r="J556" i="1"/>
  <c r="H575" i="1"/>
  <c r="J563" i="1"/>
  <c r="H559" i="1"/>
  <c r="J547" i="1"/>
  <c r="H551" i="1"/>
  <c r="J540" i="1"/>
  <c r="J539" i="1"/>
  <c r="J532" i="1"/>
  <c r="J531" i="1"/>
  <c r="J505" i="1"/>
  <c r="J491" i="1"/>
  <c r="J500" i="1"/>
  <c r="H503" i="1"/>
  <c r="H498" i="1" s="1"/>
  <c r="I49" i="2"/>
  <c r="J510" i="1"/>
  <c r="J496" i="1"/>
  <c r="J507" i="1"/>
  <c r="J493" i="1"/>
  <c r="J486" i="1"/>
  <c r="H489" i="1"/>
  <c r="H475" i="1"/>
  <c r="J479" i="1"/>
  <c r="H482" i="1"/>
  <c r="H459" i="1"/>
  <c r="I417" i="1"/>
  <c r="I401" i="1" s="1"/>
  <c r="J466" i="1"/>
  <c r="J461" i="1" s="1"/>
  <c r="H461" i="1"/>
  <c r="J463" i="1"/>
  <c r="I452" i="1"/>
  <c r="I437" i="1" s="1"/>
  <c r="H452" i="1"/>
  <c r="H437" i="1" s="1"/>
  <c r="J439" i="1"/>
  <c r="J448" i="1"/>
  <c r="I435" i="1"/>
  <c r="I419" i="1" s="1"/>
  <c r="H417" i="1"/>
  <c r="H399" i="1"/>
  <c r="H386" i="1" s="1"/>
  <c r="J403" i="1"/>
  <c r="J413" i="1"/>
  <c r="I384" i="1"/>
  <c r="I367" i="1" s="1"/>
  <c r="I399" i="1"/>
  <c r="I386" i="1" s="1"/>
  <c r="J380" i="1"/>
  <c r="I365" i="1"/>
  <c r="I349" i="1" s="1"/>
  <c r="H365" i="1"/>
  <c r="J332" i="1"/>
  <c r="J343" i="1"/>
  <c r="I328" i="1"/>
  <c r="I312" i="1" s="1"/>
  <c r="I306" i="1"/>
  <c r="J306" i="1" s="1"/>
  <c r="I305" i="1"/>
  <c r="J305" i="1" s="1"/>
  <c r="I304" i="1"/>
  <c r="J304" i="1" s="1"/>
  <c r="J301" i="1"/>
  <c r="J298" i="1"/>
  <c r="J297" i="1"/>
  <c r="I290" i="1"/>
  <c r="J290" i="1" s="1"/>
  <c r="I289" i="1"/>
  <c r="J289" i="1" s="1"/>
  <c r="I288" i="1"/>
  <c r="I330" i="1" l="1"/>
  <c r="H435" i="1"/>
  <c r="H419" i="1" s="1"/>
  <c r="J419" i="1" s="1"/>
  <c r="L47" i="2"/>
  <c r="N47" i="2" s="1"/>
  <c r="J36" i="2"/>
  <c r="K47" i="2"/>
  <c r="M47" i="2" s="1"/>
  <c r="I59" i="2"/>
  <c r="J60" i="2"/>
  <c r="J55" i="2"/>
  <c r="I54" i="2"/>
  <c r="J40" i="2"/>
  <c r="J59" i="2"/>
  <c r="J56" i="2"/>
  <c r="K42" i="2"/>
  <c r="M42" i="2" s="1"/>
  <c r="J58" i="2"/>
  <c r="J54" i="2"/>
  <c r="J57" i="2"/>
  <c r="I57" i="2"/>
  <c r="I42" i="2"/>
  <c r="L42" i="2" s="1"/>
  <c r="N42" i="2" s="1"/>
  <c r="L49" i="2"/>
  <c r="N49" i="2" s="1"/>
  <c r="K49" i="2"/>
  <c r="M49" i="2" s="1"/>
  <c r="J543" i="1"/>
  <c r="J537" i="1" s="1"/>
  <c r="J567" i="1"/>
  <c r="J561" i="1" s="1"/>
  <c r="J521" i="1"/>
  <c r="J583" i="1"/>
  <c r="J577" i="1" s="1"/>
  <c r="J535" i="1"/>
  <c r="J529" i="1" s="1"/>
  <c r="J527" i="1"/>
  <c r="J591" i="1"/>
  <c r="J585" i="1" s="1"/>
  <c r="H585" i="1"/>
  <c r="J575" i="1"/>
  <c r="J569" i="1" s="1"/>
  <c r="H569" i="1"/>
  <c r="J559" i="1"/>
  <c r="J553" i="1" s="1"/>
  <c r="H553" i="1"/>
  <c r="J551" i="1"/>
  <c r="J545" i="1" s="1"/>
  <c r="H545" i="1"/>
  <c r="J503" i="1"/>
  <c r="J489" i="1"/>
  <c r="H484" i="1"/>
  <c r="H470" i="1"/>
  <c r="J498" i="1"/>
  <c r="I48" i="2"/>
  <c r="J482" i="1"/>
  <c r="H477" i="1"/>
  <c r="I40" i="2"/>
  <c r="J437" i="1"/>
  <c r="J459" i="1"/>
  <c r="J454" i="1" s="1"/>
  <c r="H454" i="1"/>
  <c r="J452" i="1"/>
  <c r="J39" i="2"/>
  <c r="J417" i="1"/>
  <c r="H401" i="1"/>
  <c r="J386" i="1"/>
  <c r="J399" i="1"/>
  <c r="H384" i="1"/>
  <c r="J384" i="1" s="1"/>
  <c r="J367" i="1" s="1"/>
  <c r="J365" i="1"/>
  <c r="H349" i="1"/>
  <c r="I293" i="1"/>
  <c r="I280" i="1" s="1"/>
  <c r="I309" i="1"/>
  <c r="I295" i="1" s="1"/>
  <c r="J288" i="1"/>
  <c r="I251" i="1"/>
  <c r="I250" i="1"/>
  <c r="I273" i="1"/>
  <c r="I272" i="1"/>
  <c r="I240" i="1"/>
  <c r="I239" i="1"/>
  <c r="J239" i="1" s="1"/>
  <c r="I226" i="1"/>
  <c r="J226" i="1" s="1"/>
  <c r="I225" i="1"/>
  <c r="I212" i="1"/>
  <c r="I211" i="1"/>
  <c r="J211" i="1" s="1"/>
  <c r="I199" i="1"/>
  <c r="I198" i="1"/>
  <c r="I185" i="1"/>
  <c r="I184" i="1"/>
  <c r="I171" i="1"/>
  <c r="I174" i="1" s="1"/>
  <c r="I167" i="1" s="1"/>
  <c r="I162" i="1"/>
  <c r="J162" i="1" s="1"/>
  <c r="I161" i="1"/>
  <c r="I148" i="1"/>
  <c r="J148" i="1" s="1"/>
  <c r="I147" i="1"/>
  <c r="I134" i="1"/>
  <c r="I133" i="1"/>
  <c r="I120" i="1"/>
  <c r="J120" i="1" s="1"/>
  <c r="I119" i="1"/>
  <c r="J119" i="1" s="1"/>
  <c r="I104" i="1"/>
  <c r="I103" i="1"/>
  <c r="I102" i="1"/>
  <c r="J223" i="1"/>
  <c r="J222" i="1"/>
  <c r="J221" i="1"/>
  <c r="J220" i="1"/>
  <c r="J219" i="1"/>
  <c r="J195" i="1"/>
  <c r="J194" i="1"/>
  <c r="J192" i="1"/>
  <c r="J181" i="1"/>
  <c r="J180" i="1"/>
  <c r="J179" i="1"/>
  <c r="J178" i="1"/>
  <c r="J159" i="1"/>
  <c r="J158" i="1"/>
  <c r="J157" i="1"/>
  <c r="J155" i="1"/>
  <c r="J145" i="1"/>
  <c r="J144" i="1"/>
  <c r="J143" i="1"/>
  <c r="J142" i="1"/>
  <c r="J116" i="1"/>
  <c r="J98" i="1"/>
  <c r="J269" i="1"/>
  <c r="J208" i="1"/>
  <c r="I734" i="1"/>
  <c r="I738" i="1" s="1"/>
  <c r="J779" i="1"/>
  <c r="J523" i="1"/>
  <c r="J235" i="1"/>
  <c r="J206" i="1"/>
  <c r="J128" i="1"/>
  <c r="J113" i="1"/>
  <c r="J127" i="1"/>
  <c r="J112" i="1"/>
  <c r="J94" i="1"/>
  <c r="J81" i="1"/>
  <c r="J68" i="1"/>
  <c r="J117" i="1"/>
  <c r="J115" i="1"/>
  <c r="J114" i="1"/>
  <c r="J100" i="1"/>
  <c r="G70" i="1"/>
  <c r="J69" i="1"/>
  <c r="J56" i="1"/>
  <c r="I86" i="1"/>
  <c r="I85" i="1"/>
  <c r="J83" i="1"/>
  <c r="I39" i="2" l="1"/>
  <c r="L39" i="2" s="1"/>
  <c r="N39" i="2" s="1"/>
  <c r="J435" i="1"/>
  <c r="L57" i="2"/>
  <c r="N57" i="2" s="1"/>
  <c r="L54" i="2"/>
  <c r="N54" i="2" s="1"/>
  <c r="L59" i="2"/>
  <c r="L40" i="2"/>
  <c r="K48" i="2"/>
  <c r="M48" i="2" s="1"/>
  <c r="K56" i="2"/>
  <c r="M56" i="2" s="1"/>
  <c r="K36" i="2"/>
  <c r="M36" i="2" s="1"/>
  <c r="K40" i="2"/>
  <c r="I56" i="2"/>
  <c r="L56" i="2" s="1"/>
  <c r="N56" i="2" s="1"/>
  <c r="I60" i="2"/>
  <c r="L60" i="2" s="1"/>
  <c r="K59" i="2"/>
  <c r="I46" i="2"/>
  <c r="K55" i="2"/>
  <c r="M55" i="2" s="1"/>
  <c r="K54" i="2"/>
  <c r="M54" i="2" s="1"/>
  <c r="J401" i="1"/>
  <c r="I55" i="2"/>
  <c r="L55" i="2" s="1"/>
  <c r="N55" i="2" s="1"/>
  <c r="I58" i="2"/>
  <c r="L58" i="2" s="1"/>
  <c r="K57" i="2"/>
  <c r="M57" i="2" s="1"/>
  <c r="K41" i="2"/>
  <c r="M41" i="2" s="1"/>
  <c r="I41" i="2"/>
  <c r="L41" i="2" s="1"/>
  <c r="N41" i="2" s="1"/>
  <c r="K58" i="2"/>
  <c r="K60" i="2"/>
  <c r="L48" i="2"/>
  <c r="N48" i="2" s="1"/>
  <c r="J267" i="1"/>
  <c r="I276" i="1"/>
  <c r="J247" i="1"/>
  <c r="H254" i="1"/>
  <c r="J250" i="1"/>
  <c r="I254" i="1"/>
  <c r="J738" i="1"/>
  <c r="J731" i="1" s="1"/>
  <c r="I731" i="1"/>
  <c r="I45" i="2"/>
  <c r="J484" i="1"/>
  <c r="J477" i="1"/>
  <c r="I44" i="2"/>
  <c r="H367" i="1"/>
  <c r="K39" i="2"/>
  <c r="M39" i="2" s="1"/>
  <c r="J349" i="1"/>
  <c r="I215" i="1"/>
  <c r="I204" i="1" s="1"/>
  <c r="J248" i="1"/>
  <c r="J283" i="1"/>
  <c r="J272" i="1"/>
  <c r="J251" i="1"/>
  <c r="I243" i="1"/>
  <c r="I233" i="1" s="1"/>
  <c r="I188" i="1"/>
  <c r="I176" i="1" s="1"/>
  <c r="I202" i="1"/>
  <c r="I190" i="1" s="1"/>
  <c r="J185" i="1"/>
  <c r="J199" i="1"/>
  <c r="I229" i="1"/>
  <c r="I217" i="1" s="1"/>
  <c r="J198" i="1"/>
  <c r="J193" i="1"/>
  <c r="J184" i="1"/>
  <c r="H229" i="1"/>
  <c r="H217" i="1" s="1"/>
  <c r="J225" i="1"/>
  <c r="J207" i="1"/>
  <c r="I165" i="1"/>
  <c r="I153" i="1" s="1"/>
  <c r="J147" i="1"/>
  <c r="H151" i="1"/>
  <c r="H139" i="1" s="1"/>
  <c r="I151" i="1"/>
  <c r="I139" i="1" s="1"/>
  <c r="J236" i="1"/>
  <c r="J161" i="1"/>
  <c r="H165" i="1"/>
  <c r="H153" i="1" s="1"/>
  <c r="I89" i="1"/>
  <c r="I79" i="1" s="1"/>
  <c r="J156" i="1"/>
  <c r="J141" i="1"/>
  <c r="J734" i="1"/>
  <c r="J212" i="1"/>
  <c r="J524" i="1"/>
  <c r="J268" i="1"/>
  <c r="J129" i="1"/>
  <c r="J134" i="1"/>
  <c r="J171" i="1"/>
  <c r="J240" i="1"/>
  <c r="J273" i="1"/>
  <c r="J95" i="1"/>
  <c r="H123" i="1"/>
  <c r="J85" i="1"/>
  <c r="I123" i="1"/>
  <c r="I109" i="1" s="1"/>
  <c r="J111" i="1"/>
  <c r="J104" i="1"/>
  <c r="J57" i="1"/>
  <c r="J82" i="1"/>
  <c r="J86" i="1"/>
  <c r="J19" i="1"/>
  <c r="J70" i="1"/>
  <c r="H89" i="1"/>
  <c r="I36" i="2" l="1"/>
  <c r="L36" i="2" s="1"/>
  <c r="N36" i="2" s="1"/>
  <c r="K46" i="2"/>
  <c r="K45" i="2"/>
  <c r="M45" i="2" s="1"/>
  <c r="J807" i="1"/>
  <c r="L45" i="2"/>
  <c r="N45" i="2" s="1"/>
  <c r="J254" i="1"/>
  <c r="J229" i="1"/>
  <c r="J217" i="1" s="1"/>
  <c r="J151" i="1"/>
  <c r="J139" i="1" s="1"/>
  <c r="J165" i="1"/>
  <c r="J153" i="1" s="1"/>
  <c r="J123" i="1"/>
  <c r="J109" i="1" s="1"/>
  <c r="H109" i="1"/>
  <c r="J89" i="1"/>
  <c r="J79" i="1" s="1"/>
  <c r="H79" i="1"/>
  <c r="I74" i="1" l="1"/>
  <c r="I73" i="1"/>
  <c r="J71" i="1"/>
  <c r="I61" i="1"/>
  <c r="I60" i="1"/>
  <c r="I48" i="1"/>
  <c r="I47" i="1"/>
  <c r="J31" i="1"/>
  <c r="I35" i="1"/>
  <c r="I34" i="1"/>
  <c r="I23" i="1"/>
  <c r="I22" i="1"/>
  <c r="I64" i="1" l="1"/>
  <c r="I53" i="1" s="1"/>
  <c r="I39" i="1"/>
  <c r="H77" i="1"/>
  <c r="H66" i="1" s="1"/>
  <c r="I77" i="1"/>
  <c r="I66" i="1" s="1"/>
  <c r="J34" i="1"/>
  <c r="I51" i="1"/>
  <c r="I42" i="1" s="1"/>
  <c r="J23" i="1"/>
  <c r="J61" i="1"/>
  <c r="J47" i="1"/>
  <c r="J60" i="1"/>
  <c r="J73" i="1"/>
  <c r="J74" i="1"/>
  <c r="J48" i="1"/>
  <c r="J35" i="1"/>
  <c r="J30" i="1"/>
  <c r="I26" i="1"/>
  <c r="I16" i="1" s="1"/>
  <c r="J22" i="1"/>
  <c r="J77" i="1" l="1"/>
  <c r="J66" i="1" s="1"/>
  <c r="I11" i="1"/>
  <c r="I10" i="1"/>
  <c r="I14" i="1" l="1"/>
  <c r="J51" i="2" l="1"/>
  <c r="K88" i="2"/>
  <c r="J88" i="2"/>
  <c r="I88" i="2"/>
  <c r="E88" i="2"/>
  <c r="D88" i="2"/>
  <c r="C88" i="2"/>
  <c r="B88" i="2"/>
  <c r="K87" i="2"/>
  <c r="J87" i="2"/>
  <c r="I87" i="2"/>
  <c r="E87" i="2"/>
  <c r="D87" i="2"/>
  <c r="C87" i="2"/>
  <c r="B87" i="2"/>
  <c r="K86" i="2"/>
  <c r="J86" i="2"/>
  <c r="I86" i="2"/>
  <c r="E86" i="2"/>
  <c r="D86" i="2"/>
  <c r="C86" i="2"/>
  <c r="B86" i="2"/>
  <c r="K85" i="2"/>
  <c r="J85" i="2"/>
  <c r="I85" i="2"/>
  <c r="E85" i="2"/>
  <c r="D85" i="2"/>
  <c r="C85" i="2"/>
  <c r="B85" i="2"/>
  <c r="K84" i="2"/>
  <c r="J84" i="2"/>
  <c r="I84" i="2"/>
  <c r="E84" i="2"/>
  <c r="D84" i="2"/>
  <c r="C84" i="2"/>
  <c r="B84" i="2"/>
  <c r="K83" i="2"/>
  <c r="J83" i="2"/>
  <c r="I83" i="2"/>
  <c r="E83" i="2"/>
  <c r="D83" i="2"/>
  <c r="C83" i="2"/>
  <c r="B83" i="2"/>
  <c r="K82" i="2"/>
  <c r="J82" i="2"/>
  <c r="I82" i="2"/>
  <c r="E82" i="2"/>
  <c r="D82" i="2"/>
  <c r="C82" i="2"/>
  <c r="B82" i="2"/>
  <c r="K80" i="2"/>
  <c r="J80" i="2"/>
  <c r="I80" i="2"/>
  <c r="E80" i="2"/>
  <c r="D80" i="2"/>
  <c r="C80" i="2"/>
  <c r="B80" i="2"/>
  <c r="K79" i="2"/>
  <c r="J79" i="2"/>
  <c r="I79" i="2"/>
  <c r="E79" i="2"/>
  <c r="D79" i="2"/>
  <c r="C79" i="2"/>
  <c r="B79" i="2"/>
  <c r="K78" i="2"/>
  <c r="J78" i="2"/>
  <c r="I78" i="2"/>
  <c r="E78" i="2"/>
  <c r="D78" i="2"/>
  <c r="C78" i="2"/>
  <c r="B78" i="2"/>
  <c r="K77" i="2"/>
  <c r="J77" i="2"/>
  <c r="I77" i="2"/>
  <c r="E77" i="2"/>
  <c r="D77" i="2"/>
  <c r="C77" i="2"/>
  <c r="B77" i="2"/>
  <c r="K76" i="2"/>
  <c r="J76" i="2"/>
  <c r="I76" i="2"/>
  <c r="E76" i="2"/>
  <c r="D76" i="2"/>
  <c r="C76" i="2"/>
  <c r="B76" i="2"/>
  <c r="K75" i="2"/>
  <c r="J75" i="2"/>
  <c r="I75" i="2"/>
  <c r="E75" i="2"/>
  <c r="D75" i="2"/>
  <c r="C75" i="2"/>
  <c r="B75" i="2"/>
  <c r="K74" i="2"/>
  <c r="J74" i="2"/>
  <c r="I74" i="2"/>
  <c r="E74" i="2"/>
  <c r="D74" i="2"/>
  <c r="C74" i="2"/>
  <c r="B74" i="2"/>
  <c r="K73" i="2"/>
  <c r="J73" i="2"/>
  <c r="I73" i="2"/>
  <c r="E73" i="2"/>
  <c r="D73" i="2"/>
  <c r="C73" i="2"/>
  <c r="B73" i="2"/>
  <c r="K72" i="2"/>
  <c r="J72" i="2"/>
  <c r="I72" i="2"/>
  <c r="E72" i="2"/>
  <c r="D72" i="2"/>
  <c r="C72" i="2"/>
  <c r="B72" i="2"/>
  <c r="K71" i="2"/>
  <c r="J71" i="2"/>
  <c r="I71" i="2"/>
  <c r="E71" i="2"/>
  <c r="D71" i="2"/>
  <c r="C71" i="2"/>
  <c r="B71" i="2"/>
  <c r="K70" i="2"/>
  <c r="J70" i="2"/>
  <c r="I70" i="2"/>
  <c r="E70" i="2"/>
  <c r="D70" i="2"/>
  <c r="C70" i="2"/>
  <c r="B70" i="2"/>
  <c r="K69" i="2"/>
  <c r="J69" i="2"/>
  <c r="I69" i="2"/>
  <c r="E69" i="2"/>
  <c r="D69" i="2"/>
  <c r="C69" i="2"/>
  <c r="B69" i="2"/>
  <c r="K68" i="2"/>
  <c r="J68" i="2"/>
  <c r="I68" i="2"/>
  <c r="E68" i="2"/>
  <c r="D68" i="2"/>
  <c r="C68" i="2"/>
  <c r="B68" i="2"/>
  <c r="K67" i="2"/>
  <c r="J67" i="2"/>
  <c r="I67" i="2"/>
  <c r="E67" i="2"/>
  <c r="D67" i="2"/>
  <c r="C67" i="2"/>
  <c r="B67" i="2"/>
  <c r="K66" i="2"/>
  <c r="J66" i="2"/>
  <c r="I66" i="2"/>
  <c r="E66" i="2"/>
  <c r="D66" i="2"/>
  <c r="C66" i="2"/>
  <c r="B66" i="2"/>
  <c r="K65" i="2"/>
  <c r="J65" i="2"/>
  <c r="I65" i="2"/>
  <c r="E65" i="2"/>
  <c r="D65" i="2"/>
  <c r="C65" i="2"/>
  <c r="B65" i="2"/>
  <c r="K64" i="2"/>
  <c r="J64" i="2"/>
  <c r="I64" i="2"/>
  <c r="E64" i="2"/>
  <c r="D64" i="2"/>
  <c r="C64" i="2"/>
  <c r="B64" i="2"/>
  <c r="K63" i="2"/>
  <c r="J63" i="2"/>
  <c r="I63" i="2"/>
  <c r="E63" i="2"/>
  <c r="D63" i="2"/>
  <c r="C63" i="2"/>
  <c r="B63" i="2"/>
  <c r="K53" i="2"/>
  <c r="J53" i="2"/>
  <c r="I53" i="2"/>
  <c r="E53" i="2"/>
  <c r="D53" i="2"/>
  <c r="C53" i="2"/>
  <c r="B53" i="2"/>
  <c r="K52" i="2"/>
  <c r="J52" i="2"/>
  <c r="I52" i="2"/>
  <c r="E52" i="2"/>
  <c r="D52" i="2"/>
  <c r="C52" i="2"/>
  <c r="B52" i="2"/>
  <c r="E51" i="2"/>
  <c r="D51" i="2"/>
  <c r="C51" i="2"/>
  <c r="B51" i="2"/>
  <c r="E44" i="2"/>
  <c r="D44" i="2"/>
  <c r="C44" i="2"/>
  <c r="B44" i="2"/>
  <c r="B40" i="2"/>
  <c r="K38" i="2"/>
  <c r="J38" i="2"/>
  <c r="I38" i="2"/>
  <c r="E38" i="2"/>
  <c r="D38" i="2"/>
  <c r="C38" i="2"/>
  <c r="B38" i="2"/>
  <c r="K37" i="2"/>
  <c r="J37" i="2"/>
  <c r="I37" i="2"/>
  <c r="E37" i="2"/>
  <c r="D37" i="2"/>
  <c r="C37" i="2"/>
  <c r="B37" i="2"/>
  <c r="K35" i="2"/>
  <c r="J35" i="2"/>
  <c r="I35" i="2"/>
  <c r="E35" i="2"/>
  <c r="D35" i="2"/>
  <c r="C35" i="2"/>
  <c r="J34" i="2"/>
  <c r="E34" i="2"/>
  <c r="D34" i="2"/>
  <c r="C34" i="2"/>
  <c r="B34" i="2"/>
  <c r="J33" i="2"/>
  <c r="E33" i="2"/>
  <c r="D33" i="2"/>
  <c r="C33" i="2"/>
  <c r="B33" i="2"/>
  <c r="J32" i="2"/>
  <c r="E32" i="2"/>
  <c r="D32" i="2"/>
  <c r="C32" i="2"/>
  <c r="B32" i="2"/>
  <c r="J31" i="2"/>
  <c r="E31" i="2"/>
  <c r="D31" i="2"/>
  <c r="C31" i="2"/>
  <c r="B31" i="2"/>
  <c r="E29" i="2"/>
  <c r="D29" i="2"/>
  <c r="C29" i="2"/>
  <c r="B29" i="2"/>
  <c r="E26" i="2"/>
  <c r="D26" i="2"/>
  <c r="C26" i="2"/>
  <c r="B26" i="2"/>
  <c r="J25" i="2"/>
  <c r="E25" i="2"/>
  <c r="D25" i="2"/>
  <c r="C25" i="2"/>
  <c r="B25" i="2"/>
  <c r="K23" i="2"/>
  <c r="J23" i="2"/>
  <c r="I23" i="2"/>
  <c r="E23" i="2"/>
  <c r="D23" i="2"/>
  <c r="C23" i="2"/>
  <c r="B23" i="2"/>
  <c r="J22" i="2"/>
  <c r="E22" i="2"/>
  <c r="D22" i="2"/>
  <c r="C22" i="2"/>
  <c r="B22" i="2"/>
  <c r="J21" i="2"/>
  <c r="E21" i="2"/>
  <c r="D21" i="2"/>
  <c r="C21" i="2"/>
  <c r="B21" i="2"/>
  <c r="J20" i="2"/>
  <c r="E20" i="2"/>
  <c r="D20" i="2"/>
  <c r="C20" i="2"/>
  <c r="B20" i="2"/>
  <c r="J19" i="2"/>
  <c r="E19" i="2"/>
  <c r="D19" i="2"/>
  <c r="C19" i="2"/>
  <c r="B19" i="2"/>
  <c r="K18" i="2"/>
  <c r="J18" i="2"/>
  <c r="I18" i="2"/>
  <c r="E18" i="2"/>
  <c r="D18" i="2"/>
  <c r="C18" i="2"/>
  <c r="B18" i="2"/>
  <c r="K17" i="2"/>
  <c r="J17" i="2"/>
  <c r="I17" i="2"/>
  <c r="E17" i="2"/>
  <c r="D17" i="2"/>
  <c r="C17" i="2"/>
  <c r="B17" i="2"/>
  <c r="E16" i="2"/>
  <c r="D16" i="2"/>
  <c r="C16" i="2"/>
  <c r="B16" i="2"/>
  <c r="K15" i="2"/>
  <c r="M15" i="2" s="1"/>
  <c r="J15" i="2"/>
  <c r="I15" i="2"/>
  <c r="E15" i="2"/>
  <c r="D15" i="2"/>
  <c r="C15" i="2"/>
  <c r="B15" i="2"/>
  <c r="E14" i="2"/>
  <c r="D14" i="2"/>
  <c r="C14" i="2"/>
  <c r="B14" i="2"/>
  <c r="K13" i="2"/>
  <c r="J13" i="2"/>
  <c r="I13" i="2"/>
  <c r="E13" i="2"/>
  <c r="D13" i="2"/>
  <c r="C13" i="2"/>
  <c r="B13" i="2"/>
  <c r="K12" i="2"/>
  <c r="J12" i="2"/>
  <c r="I12" i="2"/>
  <c r="E12" i="2"/>
  <c r="D12" i="2"/>
  <c r="C12" i="2"/>
  <c r="B12" i="2"/>
  <c r="J11" i="2"/>
  <c r="E11" i="2"/>
  <c r="D11" i="2"/>
  <c r="C11" i="2"/>
  <c r="B11" i="2"/>
  <c r="J10" i="2"/>
  <c r="E10" i="2"/>
  <c r="D10" i="2"/>
  <c r="C10" i="2"/>
  <c r="B10" i="2"/>
  <c r="E8" i="2"/>
  <c r="D8" i="2"/>
  <c r="C8" i="2"/>
  <c r="B8" i="2"/>
  <c r="J7" i="2"/>
  <c r="E7" i="2"/>
  <c r="D7" i="2"/>
  <c r="C7" i="2"/>
  <c r="B7" i="2"/>
  <c r="E6" i="2"/>
  <c r="D6" i="2"/>
  <c r="C6" i="2"/>
  <c r="B6" i="2"/>
  <c r="J323" i="1"/>
  <c r="J322" i="1"/>
  <c r="J321" i="1"/>
  <c r="J320" i="1"/>
  <c r="J316" i="1"/>
  <c r="J286" i="1"/>
  <c r="H243" i="1"/>
  <c r="H202" i="1"/>
  <c r="J202" i="1" s="1"/>
  <c r="J132" i="1"/>
  <c r="J103" i="1"/>
  <c r="J102" i="1"/>
  <c r="J99" i="1"/>
  <c r="J97" i="1"/>
  <c r="J96" i="1"/>
  <c r="J93" i="1"/>
  <c r="J58" i="1"/>
  <c r="J45" i="1"/>
  <c r="J44" i="1"/>
  <c r="I28" i="1"/>
  <c r="H26" i="1"/>
  <c r="H16" i="1" s="1"/>
  <c r="J8" i="1"/>
  <c r="J7" i="1"/>
  <c r="H6" i="1"/>
  <c r="J6" i="1" s="1"/>
  <c r="J789" i="1"/>
  <c r="J770" i="1"/>
  <c r="J765" i="1"/>
  <c r="J751" i="1"/>
  <c r="J20" i="1"/>
  <c r="J18" i="1"/>
  <c r="J11" i="1"/>
  <c r="J10" i="1"/>
  <c r="J8" i="2" l="1"/>
  <c r="J16" i="1"/>
  <c r="L37" i="2"/>
  <c r="N37" i="2" s="1"/>
  <c r="L64" i="2"/>
  <c r="N64" i="2" s="1"/>
  <c r="L68" i="2"/>
  <c r="N68" i="2" s="1"/>
  <c r="L72" i="2"/>
  <c r="N72" i="2" s="1"/>
  <c r="L76" i="2"/>
  <c r="N76" i="2" s="1"/>
  <c r="L80" i="2"/>
  <c r="N80" i="2" s="1"/>
  <c r="L85" i="2"/>
  <c r="N85" i="2" s="1"/>
  <c r="L17" i="2"/>
  <c r="N17" i="2" s="1"/>
  <c r="L15" i="2"/>
  <c r="N15" i="2" s="1"/>
  <c r="L35" i="2"/>
  <c r="N35" i="2" s="1"/>
  <c r="L63" i="2"/>
  <c r="N63" i="2" s="1"/>
  <c r="L67" i="2"/>
  <c r="N67" i="2" s="1"/>
  <c r="L71" i="2"/>
  <c r="N71" i="2" s="1"/>
  <c r="L75" i="2"/>
  <c r="N75" i="2" s="1"/>
  <c r="L79" i="2"/>
  <c r="N79" i="2" s="1"/>
  <c r="L12" i="2"/>
  <c r="N12" i="2" s="1"/>
  <c r="L18" i="2"/>
  <c r="N18" i="2" s="1"/>
  <c r="L38" i="2"/>
  <c r="N38" i="2" s="1"/>
  <c r="L52" i="2"/>
  <c r="N52" i="2" s="1"/>
  <c r="L65" i="2"/>
  <c r="N65" i="2" s="1"/>
  <c r="L69" i="2"/>
  <c r="N69" i="2" s="1"/>
  <c r="L86" i="2"/>
  <c r="N86" i="2" s="1"/>
  <c r="L13" i="2"/>
  <c r="N13" i="2" s="1"/>
  <c r="L23" i="2"/>
  <c r="N23" i="2" s="1"/>
  <c r="L53" i="2"/>
  <c r="N53" i="2" s="1"/>
  <c r="L66" i="2"/>
  <c r="N66" i="2" s="1"/>
  <c r="L70" i="2"/>
  <c r="N70" i="2" s="1"/>
  <c r="L74" i="2"/>
  <c r="N74" i="2" s="1"/>
  <c r="L78" i="2"/>
  <c r="N78" i="2" s="1"/>
  <c r="L83" i="2"/>
  <c r="N83" i="2" s="1"/>
  <c r="L87" i="2"/>
  <c r="N87" i="2" s="1"/>
  <c r="L73" i="2"/>
  <c r="N73" i="2" s="1"/>
  <c r="L77" i="2"/>
  <c r="N77" i="2" s="1"/>
  <c r="L82" i="2"/>
  <c r="N82" i="2" s="1"/>
  <c r="L84" i="2"/>
  <c r="N84" i="2" s="1"/>
  <c r="L88" i="2"/>
  <c r="N88" i="2" s="1"/>
  <c r="J270" i="1"/>
  <c r="H276" i="1"/>
  <c r="J276" i="1" s="1"/>
  <c r="H519" i="1"/>
  <c r="J237" i="1"/>
  <c r="J314" i="1"/>
  <c r="H328" i="1"/>
  <c r="J285" i="1"/>
  <c r="H293" i="1"/>
  <c r="J293" i="1" s="1"/>
  <c r="J243" i="1"/>
  <c r="H233" i="1"/>
  <c r="J282" i="1"/>
  <c r="J271" i="1"/>
  <c r="H39" i="1"/>
  <c r="J39" i="1" s="1"/>
  <c r="J28" i="1" s="1"/>
  <c r="J55" i="1"/>
  <c r="H64" i="1"/>
  <c r="J182" i="1"/>
  <c r="H188" i="1"/>
  <c r="J209" i="1"/>
  <c r="H215" i="1"/>
  <c r="J196" i="1"/>
  <c r="J169" i="1"/>
  <c r="H174" i="1"/>
  <c r="J130" i="1"/>
  <c r="H137" i="1"/>
  <c r="J133" i="1"/>
  <c r="I137" i="1"/>
  <c r="I125" i="1" s="1"/>
  <c r="M17" i="2"/>
  <c r="M37" i="2"/>
  <c r="M40" i="2"/>
  <c r="M52" i="2"/>
  <c r="M59" i="2"/>
  <c r="N60" i="2"/>
  <c r="M18" i="2"/>
  <c r="M68" i="2"/>
  <c r="M70" i="2"/>
  <c r="M87" i="2"/>
  <c r="H107" i="1"/>
  <c r="H91" i="1" s="1"/>
  <c r="I107" i="1"/>
  <c r="I91" i="1" s="1"/>
  <c r="M13" i="2"/>
  <c r="M72" i="2"/>
  <c r="M23" i="2"/>
  <c r="M35" i="2"/>
  <c r="M67" i="2"/>
  <c r="M69" i="2"/>
  <c r="M71" i="2"/>
  <c r="M73" i="2"/>
  <c r="M75" i="2"/>
  <c r="M77" i="2"/>
  <c r="M79" i="2"/>
  <c r="M88" i="2"/>
  <c r="M76" i="2"/>
  <c r="N58" i="2"/>
  <c r="M64" i="2"/>
  <c r="M74" i="2"/>
  <c r="H51" i="1"/>
  <c r="J32" i="1"/>
  <c r="M65" i="2"/>
  <c r="M60" i="2"/>
  <c r="M82" i="2"/>
  <c r="M84" i="2"/>
  <c r="M78" i="2"/>
  <c r="M80" i="2"/>
  <c r="M83" i="2"/>
  <c r="M85" i="2"/>
  <c r="M86" i="2"/>
  <c r="M38" i="2"/>
  <c r="N40" i="2"/>
  <c r="M58" i="2"/>
  <c r="M66" i="2"/>
  <c r="H14" i="1"/>
  <c r="J14" i="1" s="1"/>
  <c r="N59" i="2"/>
  <c r="M63" i="2"/>
  <c r="M53" i="2"/>
  <c r="I7" i="2"/>
  <c r="J26" i="1"/>
  <c r="M12" i="2"/>
  <c r="I4" i="1"/>
  <c r="J14" i="2" l="1"/>
  <c r="J16" i="2"/>
  <c r="I25" i="2"/>
  <c r="L25" i="2" s="1"/>
  <c r="N25" i="2" s="1"/>
  <c r="J6" i="2"/>
  <c r="K7" i="2"/>
  <c r="M7" i="2" s="1"/>
  <c r="N62" i="2"/>
  <c r="L7" i="2"/>
  <c r="N7" i="2" s="1"/>
  <c r="N81" i="2"/>
  <c r="M62" i="2"/>
  <c r="M81" i="2"/>
  <c r="J519" i="1"/>
  <c r="J514" i="1" s="1"/>
  <c r="H514" i="1"/>
  <c r="J328" i="1"/>
  <c r="J312" i="1" s="1"/>
  <c r="H312" i="1"/>
  <c r="J64" i="1"/>
  <c r="J53" i="1" s="1"/>
  <c r="H53" i="1"/>
  <c r="J233" i="1"/>
  <c r="J280" i="1"/>
  <c r="H280" i="1"/>
  <c r="K8" i="2"/>
  <c r="M8" i="2" s="1"/>
  <c r="H28" i="1"/>
  <c r="H176" i="1"/>
  <c r="J188" i="1"/>
  <c r="J176" i="1" s="1"/>
  <c r="J174" i="1"/>
  <c r="J167" i="1" s="1"/>
  <c r="H167" i="1"/>
  <c r="H204" i="1"/>
  <c r="J215" i="1"/>
  <c r="H190" i="1"/>
  <c r="J190" i="1"/>
  <c r="J137" i="1"/>
  <c r="J125" i="1" s="1"/>
  <c r="H125" i="1"/>
  <c r="I14" i="2"/>
  <c r="J91" i="1"/>
  <c r="J107" i="1"/>
  <c r="J51" i="1"/>
  <c r="J42" i="1" s="1"/>
  <c r="H42" i="1"/>
  <c r="H4" i="1"/>
  <c r="I33" i="2" l="1"/>
  <c r="L33" i="2" s="1"/>
  <c r="N33" i="2" s="1"/>
  <c r="I31" i="2"/>
  <c r="K31" i="2" s="1"/>
  <c r="M31" i="2" s="1"/>
  <c r="J601" i="1"/>
  <c r="K25" i="2"/>
  <c r="M25" i="2" s="1"/>
  <c r="I22" i="2"/>
  <c r="L22" i="2" s="1"/>
  <c r="N22" i="2" s="1"/>
  <c r="I21" i="2"/>
  <c r="L21" i="2" s="1"/>
  <c r="N21" i="2" s="1"/>
  <c r="K21" i="2"/>
  <c r="M21" i="2" s="1"/>
  <c r="I20" i="2"/>
  <c r="L20" i="2" s="1"/>
  <c r="N20" i="2" s="1"/>
  <c r="K20" i="2"/>
  <c r="M20" i="2" s="1"/>
  <c r="K16" i="2"/>
  <c r="M16" i="2" s="1"/>
  <c r="I16" i="2"/>
  <c r="L16" i="2" s="1"/>
  <c r="N16" i="2" s="1"/>
  <c r="I11" i="2"/>
  <c r="L11" i="2" s="1"/>
  <c r="N11" i="2" s="1"/>
  <c r="K11" i="2"/>
  <c r="M11" i="2" s="1"/>
  <c r="J4" i="1"/>
  <c r="J40" i="1" s="1"/>
  <c r="I8" i="2"/>
  <c r="L8" i="2" s="1"/>
  <c r="N8" i="2" s="1"/>
  <c r="K10" i="2"/>
  <c r="M10" i="2" s="1"/>
  <c r="I10" i="2"/>
  <c r="L10" i="2" s="1"/>
  <c r="N10" i="2" s="1"/>
  <c r="I19" i="2"/>
  <c r="L19" i="2" s="1"/>
  <c r="N19" i="2" s="1"/>
  <c r="K19" i="2"/>
  <c r="M19" i="2" s="1"/>
  <c r="L14" i="2"/>
  <c r="N14" i="2" s="1"/>
  <c r="K51" i="2"/>
  <c r="M51" i="2" s="1"/>
  <c r="M50" i="2" s="1"/>
  <c r="I51" i="2"/>
  <c r="K33" i="2"/>
  <c r="M33" i="2" s="1"/>
  <c r="J204" i="1"/>
  <c r="K14" i="2"/>
  <c r="M14" i="2" s="1"/>
  <c r="I6" i="2"/>
  <c r="L31" i="2" l="1"/>
  <c r="N31" i="2" s="1"/>
  <c r="K6" i="2"/>
  <c r="M6" i="2" s="1"/>
  <c r="M5" i="2" s="1"/>
  <c r="N9" i="2"/>
  <c r="L51" i="2"/>
  <c r="N51" i="2" s="1"/>
  <c r="N50" i="2" s="1"/>
  <c r="L6" i="2"/>
  <c r="K22" i="2"/>
  <c r="M22" i="2" s="1"/>
  <c r="M9" i="2" s="1"/>
  <c r="J231" i="1"/>
  <c r="J472" i="1"/>
  <c r="I475" i="1"/>
  <c r="J475" i="1" s="1"/>
  <c r="N6" i="2" l="1"/>
  <c r="N5" i="2" s="1"/>
  <c r="M46" i="2"/>
  <c r="L46" i="2"/>
  <c r="N46" i="2" s="1"/>
  <c r="I470" i="1"/>
  <c r="J470" i="1" l="1"/>
  <c r="J44" i="2"/>
  <c r="H245" i="1"/>
  <c r="J245" i="1"/>
  <c r="I245" i="1"/>
  <c r="I26" i="2" l="1"/>
  <c r="K26" i="2"/>
  <c r="M26" i="2" s="1"/>
  <c r="J26" i="2"/>
  <c r="K44" i="2"/>
  <c r="M44" i="2" s="1"/>
  <c r="M43" i="2" s="1"/>
  <c r="J512" i="1"/>
  <c r="L44" i="2"/>
  <c r="N44" i="2" s="1"/>
  <c r="N43" i="2" s="1"/>
  <c r="H256" i="1"/>
  <c r="J256" i="1"/>
  <c r="I256" i="1"/>
  <c r="L26" i="2" l="1"/>
  <c r="N26" i="2" s="1"/>
  <c r="I27" i="2"/>
  <c r="J263" i="1"/>
  <c r="J27" i="2"/>
  <c r="K27" i="2"/>
  <c r="M27" i="2" s="1"/>
  <c r="M24" i="2" s="1"/>
  <c r="H265" i="1"/>
  <c r="J265" i="1"/>
  <c r="I265" i="1"/>
  <c r="L27" i="2" l="1"/>
  <c r="N27" i="2" s="1"/>
  <c r="N24" i="2" s="1"/>
  <c r="I29" i="2"/>
  <c r="J29" i="2"/>
  <c r="K29" i="2"/>
  <c r="M29" i="2" s="1"/>
  <c r="M28" i="2" s="1"/>
  <c r="J278" i="1"/>
  <c r="L29" i="2" l="1"/>
  <c r="N29" i="2" s="1"/>
  <c r="N28" i="2" s="1"/>
  <c r="F303" i="1" l="1"/>
  <c r="H303" i="1" s="1"/>
  <c r="F340" i="1"/>
  <c r="H340" i="1" s="1"/>
  <c r="H347" i="1" s="1"/>
  <c r="J303" i="1" l="1"/>
  <c r="H309" i="1"/>
  <c r="J347" i="1"/>
  <c r="H330" i="1"/>
  <c r="J309" i="1" l="1"/>
  <c r="J295" i="1" s="1"/>
  <c r="K32" i="2" s="1"/>
  <c r="M32" i="2" s="1"/>
  <c r="H295" i="1"/>
  <c r="I32" i="2" s="1"/>
  <c r="L32" i="2" s="1"/>
  <c r="N32" i="2" s="1"/>
  <c r="I34" i="2"/>
  <c r="L34" i="2" s="1"/>
  <c r="N34" i="2" s="1"/>
  <c r="J330" i="1"/>
  <c r="N30" i="2" l="1"/>
  <c r="N89" i="2" s="1"/>
  <c r="J468" i="1"/>
  <c r="K34" i="2"/>
  <c r="M34" i="2" s="1"/>
  <c r="M30" i="2" s="1"/>
  <c r="M89" i="2" s="1"/>
</calcChain>
</file>

<file path=xl/sharedStrings.xml><?xml version="1.0" encoding="utf-8"?>
<sst xmlns="http://schemas.openxmlformats.org/spreadsheetml/2006/main" count="2403" uniqueCount="586">
  <si>
    <t>ITEM</t>
  </si>
  <si>
    <t>DESCRIÇÃO</t>
  </si>
  <si>
    <t>UN</t>
  </si>
  <si>
    <t>QTDE.</t>
  </si>
  <si>
    <t>CUSTO MATERIAL</t>
  </si>
  <si>
    <t>CUSTO DO SERVIÇO</t>
  </si>
  <si>
    <t>RECOMPOSIÇÃO DE PAVIMENTO NO LEITO DAS RUA</t>
  </si>
  <si>
    <t>1.1</t>
  </si>
  <si>
    <t>Recomposição Pedra Irregular</t>
  </si>
  <si>
    <t>m²</t>
  </si>
  <si>
    <t>1.2</t>
  </si>
  <si>
    <t>Recomposição Pedra Paralelepípedo</t>
  </si>
  <si>
    <t>1.3</t>
  </si>
  <si>
    <t>Bloco de Concreto Pavi´s</t>
  </si>
  <si>
    <t>SUB-TOTAL</t>
  </si>
  <si>
    <t>RECOMPOSIÇÃO DE PAVIMENTO NO PASSEIO</t>
  </si>
  <si>
    <t>2.1</t>
  </si>
  <si>
    <t>Pisos Especiais</t>
  </si>
  <si>
    <t>2.2</t>
  </si>
  <si>
    <t>Recomposição de Basalto Irregular</t>
  </si>
  <si>
    <t>2.3</t>
  </si>
  <si>
    <t>2.4</t>
  </si>
  <si>
    <t>Recomposição de Laje de Grês</t>
  </si>
  <si>
    <t>2.5</t>
  </si>
  <si>
    <t>Concreto Armado (recomposição de piso)</t>
  </si>
  <si>
    <t>2.6</t>
  </si>
  <si>
    <t>Concreto Simples (recomposição de piso)</t>
  </si>
  <si>
    <t>2.7</t>
  </si>
  <si>
    <t>Lajota Cerâmica (recomposição)</t>
  </si>
  <si>
    <t>2.8</t>
  </si>
  <si>
    <t>Pedra Ardósia (recomposição)</t>
  </si>
  <si>
    <t>2.9</t>
  </si>
  <si>
    <t>Ladrilho Hidráulico (recomposição)</t>
  </si>
  <si>
    <t>2.10</t>
  </si>
  <si>
    <t>Recomposição de Grama</t>
  </si>
  <si>
    <t>2.11</t>
  </si>
  <si>
    <t>2.12</t>
  </si>
  <si>
    <t>2.13</t>
  </si>
  <si>
    <t>Piso Cimentado - Argamassa</t>
  </si>
  <si>
    <t>2.14</t>
  </si>
  <si>
    <t>Pedra Portuguesa</t>
  </si>
  <si>
    <t>3.</t>
  </si>
  <si>
    <t>REMOÇÃO E RECOMPOSIÇÃO DE MEIO FIO</t>
  </si>
  <si>
    <t>3.1</t>
  </si>
  <si>
    <t>Meio-Fio de Concreto Bloco Sem Reaproveitamento</t>
  </si>
  <si>
    <t>m</t>
  </si>
  <si>
    <t>3.2</t>
  </si>
  <si>
    <t>4.</t>
  </si>
  <si>
    <t>CAIXAS</t>
  </si>
  <si>
    <t>4.1</t>
  </si>
  <si>
    <t>Alvenaria de Caixas - Pedra Grês</t>
  </si>
  <si>
    <t>5.</t>
  </si>
  <si>
    <t>TAMPAS</t>
  </si>
  <si>
    <t>5.1</t>
  </si>
  <si>
    <t>Tampa de Concreto 0,40x0,40 Cega</t>
  </si>
  <si>
    <t>un</t>
  </si>
  <si>
    <t>5.2</t>
  </si>
  <si>
    <t>Tampa de Concreto 0,40x0,40 Para Registro</t>
  </si>
  <si>
    <t>5.3</t>
  </si>
  <si>
    <t>Tampa de Concreto 1,20x1,20 Cega</t>
  </si>
  <si>
    <t>5.4</t>
  </si>
  <si>
    <t>5.5</t>
  </si>
  <si>
    <t>Tampa de Concreto 1,60x1,60 Cega</t>
  </si>
  <si>
    <t>5.6</t>
  </si>
  <si>
    <t>5.7</t>
  </si>
  <si>
    <t>Tampa de Concreto 0,60x1,20 Cega (Boca de Lobo)</t>
  </si>
  <si>
    <t>5.8</t>
  </si>
  <si>
    <t>5.9</t>
  </si>
  <si>
    <t>6.</t>
  </si>
  <si>
    <t>ESCAVAÇÃO E ESCORAMENTOS DE SOLOS</t>
  </si>
  <si>
    <t>6.1</t>
  </si>
  <si>
    <t>m³</t>
  </si>
  <si>
    <t>6.2</t>
  </si>
  <si>
    <t>6.3</t>
  </si>
  <si>
    <t>6.4</t>
  </si>
  <si>
    <t>7.</t>
  </si>
  <si>
    <t>RECOMPOSIÇÕES EM REDES DE ESGOTAMENTO PLUVIAL E CLOACAL</t>
  </si>
  <si>
    <t>7.1</t>
  </si>
  <si>
    <t>7.2</t>
  </si>
  <si>
    <t>Tubo Concreto Simples C-2 Ponta/Bolsa 300mm</t>
  </si>
  <si>
    <t>7.3</t>
  </si>
  <si>
    <t>7.4</t>
  </si>
  <si>
    <t>Tubo de Concreto Armado CA-2 Ponta/Bolsa 600mm</t>
  </si>
  <si>
    <t>7.5</t>
  </si>
  <si>
    <t>Tubo PVC Esgoto Ocre DN 150mm</t>
  </si>
  <si>
    <t>7.6</t>
  </si>
  <si>
    <t>7.7</t>
  </si>
  <si>
    <t>8.</t>
  </si>
  <si>
    <t>POÇOS DE VISITA (PV'S) FORNECIMENTO E MONTAGEM</t>
  </si>
  <si>
    <t>8.1</t>
  </si>
  <si>
    <t>PV Esgoto Sanitário, Anéis de Concreto, Prof=1,50m, Sem Tampão</t>
  </si>
  <si>
    <t>8.2</t>
  </si>
  <si>
    <t>PV Esgoto Sanitário, Anéis de Concreto, Prof=1,60m, Sem Tampão</t>
  </si>
  <si>
    <t>8.3</t>
  </si>
  <si>
    <t>PV Esgoto Sanitário, Anéis de Concreto, Prof=1,70m, Sem Tampão</t>
  </si>
  <si>
    <t>8.4</t>
  </si>
  <si>
    <t>PV Esgoto Sanitário, Anéis de Concreto, Prof=2,00m, Sem Tampão</t>
  </si>
  <si>
    <t>8.5</t>
  </si>
  <si>
    <t>PV Esgoto Sanitário, Anéis de Concreto, Prof=2,30m, Sem Tampão</t>
  </si>
  <si>
    <t>8.6</t>
  </si>
  <si>
    <t>PV Esgoto Sanitário, Anéis de Concreto, Prof=2,60m, Sem Tampão</t>
  </si>
  <si>
    <t>8.7</t>
  </si>
  <si>
    <t>PV Esgoto Sanitário, Anéis de Concreto, Prof=2,90m, Sem Tampão</t>
  </si>
  <si>
    <t>8.8</t>
  </si>
  <si>
    <t>PV Esgoto Sanitário, Anéis de Concreto, Prof=3,20m, Sem Tampão</t>
  </si>
  <si>
    <t>8.9</t>
  </si>
  <si>
    <t>PV Esgoto Sanitário, Anéis de Concreto, Prof=3,50m, Sem Tampão</t>
  </si>
  <si>
    <t>8.10</t>
  </si>
  <si>
    <t>PV Esgoto Sanitário, Anéis de Concreto, Prof=3,80m, Sem Tampão</t>
  </si>
  <si>
    <t>8.11</t>
  </si>
  <si>
    <t>PV Esgoto Sanitário, Anéis de Concreto, Prof=4,10m, Sem Tampão</t>
  </si>
  <si>
    <t>8.12</t>
  </si>
  <si>
    <t>PV Esgoto Sanitário, Anéis de Concreto, Prof=4,40m, Sem Tampão</t>
  </si>
  <si>
    <t>8.13</t>
  </si>
  <si>
    <t>PV Esgoto Sanitário, Anéis de Concreto, Prof=4,70m, Sem Tampão</t>
  </si>
  <si>
    <t>8.14</t>
  </si>
  <si>
    <t>PV Esgoto Sanitário, Anéis de Concreto, Prof=5,00m, Sem Tampão</t>
  </si>
  <si>
    <t>8.15</t>
  </si>
  <si>
    <t>PV Esgoto Sanitário, Anéis de Concreto, Prof=5,60m, Sem Tampão</t>
  </si>
  <si>
    <t>8.16</t>
  </si>
  <si>
    <t>PV Esgoto Sanitário, Anéis de Concreto, Prof=5,90m, Sem Tampão</t>
  </si>
  <si>
    <t>8.17</t>
  </si>
  <si>
    <t>PV Esgoto Sanitário, Anéis de Concreto, Prof=6,80m, Sem Tampão</t>
  </si>
  <si>
    <t>SERVIÇOS ESPECIAIS</t>
  </si>
  <si>
    <t>Hora de Equipe à Disposição</t>
  </si>
  <si>
    <t>h</t>
  </si>
  <si>
    <t>Reposição de Areia para Base de Pavimentações</t>
  </si>
  <si>
    <t>Reposição de Saibro para Base de Pavimentações</t>
  </si>
  <si>
    <t>Concreto Armado para Execução de Pilares e Vigas</t>
  </si>
  <si>
    <t>Alvenaria de Tijolos Recomposição (Muros)</t>
  </si>
  <si>
    <t>Alvenaria de Pedras Recomposição (Muros)</t>
  </si>
  <si>
    <t>Recomposição de Recobo - Massa Única</t>
  </si>
  <si>
    <t>CÓDIGO</t>
  </si>
  <si>
    <t>SERVENTE</t>
  </si>
  <si>
    <t>CALCETEIRO</t>
  </si>
  <si>
    <t>Encargos</t>
  </si>
  <si>
    <t>BDI</t>
  </si>
  <si>
    <t>PEDREIRO</t>
  </si>
  <si>
    <t>INSUMO</t>
  </si>
  <si>
    <t>Meio-Fio de Concreto Bloco Com Reaproveitamento</t>
  </si>
  <si>
    <t>Tampa de Concreto (1,20x1,20 ) M p/ Registro</t>
  </si>
  <si>
    <t>um</t>
  </si>
  <si>
    <t>CUSTO MAO DE OBRA</t>
  </si>
  <si>
    <t>COEF</t>
  </si>
  <si>
    <t>R$</t>
  </si>
  <si>
    <t>8.18</t>
  </si>
  <si>
    <t>L</t>
  </si>
  <si>
    <t>AJUDANTE DE ARMADOR</t>
  </si>
  <si>
    <t>AZULEJISTA OU LADRILHISTA</t>
  </si>
  <si>
    <t>CAMINHÃO BASCULANTE 8,0M3/16T DIESEL TIPO MERCEDES 170HP  LK-1418 OU EQUIV (INCL MANUT/OPERACAO)</t>
  </si>
  <si>
    <t>COMPACTADOR SOLOS PNEUMÁTICO TIPO SAPO ATE 35KG TIPO CLOZIRONE OU EQUIV</t>
  </si>
  <si>
    <t>GRAMA ESMERALDA EM ROLO</t>
  </si>
  <si>
    <t>PEDRA BASALTO CINZA IRREGULAR</t>
  </si>
  <si>
    <t>RETROESCAVADEIRA COM PA CARREGADEIRA SOBRE RODAS, MOTOR DE 70 A 80 HP, CAPACIDADE DE 0,2 / 0,7 M3, COM TRANSMISSAO MECANICA (LOCACAO COM OPERADOR, COMBUSTIVEL E MANUTENCAO)</t>
  </si>
  <si>
    <t>BASALTO SERRADO REGULAR 46X46 - PREÇO PLEO</t>
  </si>
  <si>
    <t>Recomposição de Pedra Bassalto Regular</t>
  </si>
  <si>
    <t>s4721</t>
  </si>
  <si>
    <t>PECA DE MADEIRA LEI APARELHADA 2 X 10CM</t>
  </si>
  <si>
    <t>TELA DE ACO SOLDADA NERVURADA, CA-60, Q-196, (3,11 KG/M2), DIAMETRO DO FIO = 5,0 MM, LARGURA =  2,45 M, ESPACAMENTO DA MALHA = 10 X 10 CM</t>
  </si>
  <si>
    <t>ARMADOR</t>
  </si>
  <si>
    <t>S4759</t>
  </si>
  <si>
    <t>s6111</t>
  </si>
  <si>
    <t>S1448</t>
  </si>
  <si>
    <t>S4727</t>
  </si>
  <si>
    <t>S1380</t>
  </si>
  <si>
    <t>kg</t>
  </si>
  <si>
    <t>S4760</t>
  </si>
  <si>
    <t>S10730</t>
  </si>
  <si>
    <t>S4717</t>
  </si>
  <si>
    <t>Comusa</t>
  </si>
  <si>
    <t>CAMINHAO CAMÇAMBA DE MADEIRA  COM MOTORISTA (LOCACAO)</t>
  </si>
  <si>
    <t>S1527</t>
  </si>
  <si>
    <t>S1139</t>
  </si>
  <si>
    <t>CONCRETO USINADO BOMBEADO FCK = 35,0 MPA</t>
  </si>
  <si>
    <t>S0036</t>
  </si>
  <si>
    <t>S0345</t>
  </si>
  <si>
    <t>S11145</t>
  </si>
  <si>
    <t>S0027</t>
  </si>
  <si>
    <t>S0031</t>
  </si>
  <si>
    <t>S6043</t>
  </si>
  <si>
    <t>S20212</t>
  </si>
  <si>
    <t>Tampa de Concreto 1,60x1,60 COM TAMPÃO F°F° DIAM. 600MM</t>
  </si>
  <si>
    <t>Tampa de Concreto 2,00x2,00 Com Tampão Articulado 900MM</t>
  </si>
  <si>
    <t>Tampa de Concreto 2,00x2,00 Com Tampão Articulado 600MM</t>
  </si>
  <si>
    <t>5.10</t>
  </si>
  <si>
    <t>5.11</t>
  </si>
  <si>
    <t>5.12</t>
  </si>
  <si>
    <t>Tampas Especiais em Concreto Armado (DIMENSIODADA EM M³)</t>
  </si>
  <si>
    <t>REATERRO MANUAL COM APILOAMENTO MECANICO</t>
  </si>
  <si>
    <t>REATERRO MANUAL SEM APILOAMENTO</t>
  </si>
  <si>
    <t>S90105</t>
  </si>
  <si>
    <t>Escavação Mecanizada em terra até 1,5 m profundidade</t>
  </si>
  <si>
    <t>S90101</t>
  </si>
  <si>
    <t>Escavação Mecanizada em terra maior que 1,5 m profundidade</t>
  </si>
  <si>
    <t>Escoramento de valas com pranchoes metálicos</t>
  </si>
  <si>
    <t>6.5</t>
  </si>
  <si>
    <t>6.6</t>
  </si>
  <si>
    <t>S79488</t>
  </si>
  <si>
    <t>S79489</t>
  </si>
  <si>
    <t>Reaterro Manual com apiloamento mecânico</t>
  </si>
  <si>
    <t>Reaterro Manual sem apiloamento</t>
  </si>
  <si>
    <t>Caixa de Inspeção de Passeio DN 600 Prof=0,60m Sem Tampa</t>
  </si>
  <si>
    <t>POCO DE VISITA PARA REDE DE ESG. SANIT., EM ANEIS DE CONCRETO, DIÂMETRO = 60CM, PROF = 60CM, INCLUINDO DEGRAU, EXCLUINDO TAMPAO FERRO FUNDIDO.</t>
  </si>
  <si>
    <t>TUBO DE CONCRETO SIMPLES, CLASSE- PS2, PB, DN 300 MM, PARA AGUAS PLUVIAIS (NBR 8890)</t>
  </si>
  <si>
    <t>S7790</t>
  </si>
  <si>
    <t>Tubo de Concreto Armado CA-2 Ponta/Bolsa 400mm</t>
  </si>
  <si>
    <t>S7745</t>
  </si>
  <si>
    <t>ASSENTAMENTO DE TUBO DE CONCRETO DIAMETRO 400 MM, JUNTAS COM ANEL DE BORRACHA, MONTAGEM COM AUXÍLIO DE EQUIPAMENTOS</t>
  </si>
  <si>
    <t>ASSENTAMENTO DE TUBO DE CONCRETO DIAMETRO 600 MM, JUNTAS COM ANEL DE BORRACHA, MONTAGEM COM AUXÍLIO DE EQUIPAMENTOS</t>
  </si>
  <si>
    <t>S7725</t>
  </si>
  <si>
    <t>S7750</t>
  </si>
  <si>
    <t>Tubo de Concreto Armado CA-2 Ponta/Bolsa 800mm</t>
  </si>
  <si>
    <t>ASSENTAMENTO DE TUBO DE CONCRETO DIAMETRO 800 MM, JUNTAS COM ANEL DE BORRACHA, MONTAGEM COM AUXÍLIO DE EQUIPAMENTOS</t>
  </si>
  <si>
    <t>Tubo de Concreto Armado CA-2 Ponta/Bolsa 1000mm</t>
  </si>
  <si>
    <t>Tubo de Concreto Armado CA-2 Ponta/Bolsa 1200mm</t>
  </si>
  <si>
    <t>S7753</t>
  </si>
  <si>
    <t>7.8</t>
  </si>
  <si>
    <t>S90710</t>
  </si>
  <si>
    <t>7.10</t>
  </si>
  <si>
    <t>Tubo PVC Esgoto Ocre DN 200 mm</t>
  </si>
  <si>
    <t>S90711</t>
  </si>
  <si>
    <t>Tubo PVC Esgoto Ocre DN 300 mm</t>
  </si>
  <si>
    <t>S90713</t>
  </si>
  <si>
    <t>Meio-Fio Boca de Lobo</t>
  </si>
  <si>
    <t>3.3</t>
  </si>
  <si>
    <t>Tampão F°F° Diametro 900mm  (AVULSO)</t>
  </si>
  <si>
    <t>Tampão F°F° Diametro 600mm  (AVULSO)</t>
  </si>
  <si>
    <t>S11296</t>
  </si>
  <si>
    <t>S6240</t>
  </si>
  <si>
    <t>POCO DE VISITA PARA REDE DE ESG. SANIT., EM ANEIS DE CONCRETO, DIÂMETRO = 60CM E 110CM, PROF = 150CM, INCLUINDO DEGRAU, EXCLUINDO TAMPAO FERRO FUNDIDO.</t>
  </si>
  <si>
    <t>73963/008</t>
  </si>
  <si>
    <t>POCO DE VISITA PARA REDE DE ESG. SANIT., EM ANEIS DE CONCRETO, DIÂMETRO = 60CM E 110CM, PROF = 160CM, INCLUINDO DEGRAU, EXCLUINDO TAMPAO FERRO FUNDIDO.</t>
  </si>
  <si>
    <t>73963/009</t>
  </si>
  <si>
    <t>POCO DE VISITA PARA REDE DE ESG. SANIT., EM ANEIS DE CONCRETO, DIÂMETRO = 110CM, PROF = 170CM, INCLUINDO DEGRAU, EXCLUINDO TAMPAO FERRO FUNDIDO.</t>
  </si>
  <si>
    <t>POCO DE VISITA PARA REDE DE ESG. SANIT., EM ANEIS DE CONCRETO, DIÂMETRO = 60CM E 110CM, PROF = 200CM, INCLUINDO DEGRAU, EXCLUINDO TAMPAO FERRO FUNDIDO.</t>
  </si>
  <si>
    <t>POCO DE VISITA PARA REDE DE ESG. SANIT., EM ANEIS DE CONCRETO, DIÂMETRO = 60CM E 110CM, PROF = 230CM, INCLUINDO DEGRAU, EXCLUINDO TAMPAO FERRO FUNDIDO.</t>
  </si>
  <si>
    <t>POCO DE VISITA PARA REDE DE ESG. SANIT., EM ANEIS DE CONCRETO, DIÂMETRO = 60CM E 110CM, PROF = 260CM, INCLUINDO DEGRAU, EXCLUINDO TAMPAO FERRO FUNDIDO.</t>
  </si>
  <si>
    <t>POCO DE VISITA PARA REDE DE ESG. SANIT., EM ANEIS DE CONCRETO, DIÂMETRO = 60CM E 110CM, PROF = 290CM, INCLUINDO DEGRAU, EXCLUINDO TAMPAO FERRO FUNDIDO.</t>
  </si>
  <si>
    <t>POCO DE VISITA PARA REDE DE ESG. SANIT., EM ANEIS DE CONCRETO, DIÂMETRO = 60CM E 110CM, PROF = 320CM, INCLUINDO DEGRAU, EXCLUINDO TAMPAO FERRO FUNDIDO.</t>
  </si>
  <si>
    <t>POCO DE VISITA PARA REDE DE ESG. SANIT., EM ANEIS DE CONCRETO, DIÂMETRO = 60CM E 110CM, PROF = 350CM, INCLUINDO DEGRAU, EXCLUINDO TAMPAO FERRO FUNDIDO.</t>
  </si>
  <si>
    <t>POCO DE VISITA PARA REDE DE ESG. SANIT., EM ANEIS DE CONCRETO, DIÂMETRO = 60CM E 110CM, PROF = 380CM, INCLUINDO DEGRAU, EXCLUINDO TAMPAO FERRO FUNDIDO.</t>
  </si>
  <si>
    <t>POCO DE VISITA PARA REDE DE ESG. SANIT., EM ANEIS DE CONCRETO, DIÂMETRO = 60CM E 110CM, PROF = 410CM, INCLUINDO DEGRAU, EXCLUINDO TAMPAO FERRO FUNDIDO.</t>
  </si>
  <si>
    <t>POCO DE VISITA PARA REDE DE ESG. SANIT., EM ANEIS DE CONCRETO, DIÂMETRO = 60CM E 110CM, PROF = 440CM, INCLUINDO DEGRAU, EXCLUINDO TAMPAO FERRO FUNDIDO.</t>
  </si>
  <si>
    <t>POCO DE VISITA PARA REDE DE ESG. SANIT., EM ANEIS DE CONCRETO, DIÂMETRO = 60CM E 110CM, PROF = 470CM, INCLUINDO DEGRAU, EXCLUINDO TAMPAO FERRO FUNDIDO.</t>
  </si>
  <si>
    <t>POCO DE VISITA PARA REDE DE ESG. SANIT., EM ANEIS DE CONCRETO, DIÂMETRO = 60CM E 110CM, PROF = 500CM, INCLUINDO DEGRAU, EXCLUINDO TAMPAO FERRO FUNDIDO.</t>
  </si>
  <si>
    <t>POCO DE VISITA PARA REDE DE ESG. SANIT., EM ANEIS DE CONCRETO, DIÂMETRO = 60CM E 110CM, PROF = 560CM, INCLUINDO DEGRAU, EXCLUINDO TAMPAO FERRO FUNDIDO.</t>
  </si>
  <si>
    <t>POCO DE VISITA PARA REDE DE ESG. SANIT., EM ANEIS DE CONCRETO, DIÂMETRO = 60CM E 110CM, PROF = 590CM, INCLUINDO DEGRAU, EXCLUINDO TAMPAO FERRO FUNDIDO.</t>
  </si>
  <si>
    <t>POCO DE VISITA PARA REDE DE ESG. SANIT., EM ANEIS DE CONCRETO, DIÂMETRO = 60CM E 110CM, PROF = 650CM, INCLUINDO DEGRAU, EXCLUINDO TAMPAO FERRO FUNDIDO.</t>
  </si>
  <si>
    <t>POCO DE VISITA PARA REDE DE ESG. SANIT., EM ANEIS DE CONCRETO, DIÂMETRO = 60CM E 110CM, PROF = 680CM, INCLUINDO DEGRAU, EXCLUINDO TAMPAO FERRO FUNDIDO.</t>
  </si>
  <si>
    <t>PV Esgoto Sanitário, Anéis de Concreto, Prof=6,50m, Sem Tampão</t>
  </si>
  <si>
    <t>SAIBRO PARA ARGAMASSA (COLETADO NO COMERCIO)</t>
  </si>
  <si>
    <t>S6076</t>
  </si>
  <si>
    <t>FORMA PARA ESTRUTURAS DE CONCRETO (PILAR, VIGA E LAJE) EM CHAPA DE MADEIRA COMPENSADA RESINADA, DE 1,10 X 2,20, ESPESSURA = 12 MM, 03 UTILIZACOES. (FABRICACAO, MONTAGEM E DESMONTAGEM)</t>
  </si>
  <si>
    <t>S84215</t>
  </si>
  <si>
    <t>ALVENARIA EM TIJOLO CERAMICO MACICO 5X10X20CM 1 1/2 VEZ (ESPESSURA 30CM), ASSENTADO COM ARGAMASSA TRACO 1:2:8 (CIMENTO, CAL E AREIA)</t>
  </si>
  <si>
    <t>PEDRA DE GRES 42 X 21 X 15CM</t>
  </si>
  <si>
    <t>ARGAMASSA PRONTA PARA REVESTIMENTO EXTERNO EM PAREDES</t>
  </si>
  <si>
    <t>9.</t>
  </si>
  <si>
    <t>9.1</t>
  </si>
  <si>
    <t>9.2</t>
  </si>
  <si>
    <t>9.3</t>
  </si>
  <si>
    <t>9.4</t>
  </si>
  <si>
    <t>9.5</t>
  </si>
  <si>
    <t>9.6</t>
  </si>
  <si>
    <t>9.7</t>
  </si>
  <si>
    <t>S0370</t>
  </si>
  <si>
    <t>S6111</t>
  </si>
  <si>
    <t>Total Sub Item</t>
  </si>
  <si>
    <t>7.9</t>
  </si>
  <si>
    <t>l</t>
  </si>
  <si>
    <t>S0127</t>
  </si>
  <si>
    <t>S0124</t>
  </si>
  <si>
    <t>S6114</t>
  </si>
  <si>
    <t>S0366</t>
  </si>
  <si>
    <t>S0375</t>
  </si>
  <si>
    <t>S0378</t>
  </si>
  <si>
    <t>S73879/008</t>
  </si>
  <si>
    <t>S73879/002</t>
  </si>
  <si>
    <t>S73879/004</t>
  </si>
  <si>
    <t>S73879/006</t>
  </si>
  <si>
    <t>S73879/009</t>
  </si>
  <si>
    <t>S73879/001</t>
  </si>
  <si>
    <t>S4705</t>
  </si>
  <si>
    <t>S10531</t>
  </si>
  <si>
    <t>S33652</t>
  </si>
  <si>
    <t>S1349</t>
  </si>
  <si>
    <t>S34753</t>
  </si>
  <si>
    <t>S2692</t>
  </si>
  <si>
    <t>S73877/001</t>
  </si>
  <si>
    <t>S3329</t>
  </si>
  <si>
    <t>S3672</t>
  </si>
  <si>
    <t>S3731</t>
  </si>
  <si>
    <t>S13313</t>
  </si>
  <si>
    <t>S4062</t>
  </si>
  <si>
    <t>MEIO-FIO E SARJETA DE CONCRETO MOLDADO NO LOCAL, USINADO 15 MPA, COM 0,45 M BASE X 0,30 M ALTURA, REJUNTE EM ARGAMASSA TRACO 1:3,5 (CIMENTO E AREIA)</t>
  </si>
  <si>
    <t>S20206</t>
  </si>
  <si>
    <t>S13314</t>
  </si>
  <si>
    <t>S4708</t>
  </si>
  <si>
    <t>S4750</t>
  </si>
  <si>
    <t>S4818</t>
  </si>
  <si>
    <t>S73963/003</t>
  </si>
  <si>
    <t>S73963/007</t>
  </si>
  <si>
    <t>S73963/010</t>
  </si>
  <si>
    <t>S73963/011</t>
  </si>
  <si>
    <t>S73963/012</t>
  </si>
  <si>
    <t>S73963/013</t>
  </si>
  <si>
    <t>S73963/014</t>
  </si>
  <si>
    <t>S73963/015</t>
  </si>
  <si>
    <t>S73963/016</t>
  </si>
  <si>
    <t>S73963/017</t>
  </si>
  <si>
    <t>S73963/018</t>
  </si>
  <si>
    <t>S73963/019</t>
  </si>
  <si>
    <t>S73963/020</t>
  </si>
  <si>
    <t>S73963/022</t>
  </si>
  <si>
    <t>S73963/023</t>
  </si>
  <si>
    <t>S73963/025</t>
  </si>
  <si>
    <t>S73963/026</t>
  </si>
  <si>
    <t>S7156</t>
  </si>
  <si>
    <t>S7757</t>
  </si>
  <si>
    <t>AREIA MEDIA - POSTO JAZIDA/FORNECEDOR (SEM FRETE)</t>
  </si>
  <si>
    <t>PARALELEPIPEDO GRANITICO OU BASALTICO, PARA PAVIMENTACAO, SEM FRETE,  *30 A 35* PECAS POR M2</t>
  </si>
  <si>
    <t>S4386</t>
  </si>
  <si>
    <t>AREIA FINA - POSTO JAZIDA/FORNECEDOR (SEM FRETE)</t>
  </si>
  <si>
    <t>BLOCO INTERTRAVADO DE CONCRETO ESP=10CM PARA PAVIMENTACAO, MODELO UNISTEIN (OU 16 FACES), RESIST. 35MPA</t>
  </si>
  <si>
    <t>CIMENTO PORTLAND POZOLANICO CP IV-32</t>
  </si>
  <si>
    <t>BETONEIRA 320 L COM MOTOR ELETRICO TRIFASICO, POTENCIA DE 3HP, COM CARREGADOR MECANICO (LOCACAO)</t>
  </si>
  <si>
    <t>S4721</t>
  </si>
  <si>
    <t>ADITIVO ACELERADOR DE PEGA E ENDURECIMENTO PARA ARGAMASSAS E CONCRETOS</t>
  </si>
  <si>
    <t>CIMENTO BRANCO</t>
  </si>
  <si>
    <t>PEDRA ARDOSIA, CINZA, 30  X  30,  E= *1 CM</t>
  </si>
  <si>
    <t>PISO EM CERAMICA ESMALTADA EXTRA, PEI MAIOR OU IGUAL A 4, FORMATO MAIOR QUE 2025 CM2</t>
  </si>
  <si>
    <t>S1292</t>
  </si>
  <si>
    <t>ADITIVO IMPERMEABILIZANTE DE PEGA ULTRARRAPIDA</t>
  </si>
  <si>
    <t>PEDRA PORTUGUESA  OU PETIT PAVÊ, BRANCA</t>
  </si>
  <si>
    <t>PEDRA PORTUGUESA  OU PETIT PAVÊ, PRETA</t>
  </si>
  <si>
    <t>MEIO-FIO OU GUIA DE CONCRETO, PRE-MOLDADO, COMP 1 M, *30 X 15* CM (H X L)</t>
  </si>
  <si>
    <t>CONCRETO USINADO BOMBEAVEL, CLASSE DE RESISTENCIA C25, COM BRITA 0 E 1, SLUMP = 100 +/- 20 MM, INCLUI SERVICO DE BOMBEAMENTO (NBR 8953)</t>
  </si>
  <si>
    <t>PECA DE MADEIRA LEI APARELHADA 2 X 3" (5 X 7,5CM)</t>
  </si>
  <si>
    <t>CHAPA DE MADEIRA COMPENSADA PLASTIFICADA PARA FORMA DE CONCRETO, DE *2,44 X 1,22* M, E = 20 MM</t>
  </si>
  <si>
    <t>CONCRETO USINADO BOMBEAVEL, CLASSE DE RESISTENCIA C35, COM BRITA 0 E 1, SLUMP = 100 +/- 20 MM, INCLUI SERVICO DE BOMBEAMENTO (NBR 8953)</t>
  </si>
  <si>
    <t>ARAME GALVANIZADO 18 BWG, 1,24MM (0,009 KG/M)</t>
  </si>
  <si>
    <t>ACO CA-50, 16,0 MM, VERGALHAO</t>
  </si>
  <si>
    <t>ACO CA-50, 12,5 MM, VERGALHAO</t>
  </si>
  <si>
    <t>ASSENTAMENTO DE TUBO DE CONCRETO DIAMETRO 1000MM, JUNTAS COM ANEL DE BORRACHA, MONTAGEM COM AUXÍLIO DE EQUIPAMENTOS</t>
  </si>
  <si>
    <t>ASSENTAMENTO DE TUBO DE CONCRETO DIAMETRO 1200 MM, JUNTAS COM ANEL DEBORRACHA, MONTAGEM COM AUXÍLIO DE EQUIPAMENTOS</t>
  </si>
  <si>
    <t>CUSTO DO SERVIÇO S/BDI - Un.</t>
  </si>
  <si>
    <t>CUSTO DO SERVIÇO C/BDI - Un.</t>
  </si>
  <si>
    <t>CUSTO DO SERVIÇO S/BDI - Total</t>
  </si>
  <si>
    <t>CUSTO DO SERVIÇO C/BDI - Total</t>
  </si>
  <si>
    <t>BDI 1:</t>
  </si>
  <si>
    <t>BDI 2:</t>
  </si>
  <si>
    <t>TOTAL:</t>
  </si>
  <si>
    <t>PEDRA BRITADA N. 5 (76 A 100 MM) POSTO PEDREIRA/FORNECEDOR,SEM FRETE</t>
  </si>
  <si>
    <t>ARGAMASSA COLANTE AC-II-E (REVESTIMENTOS CERAMICOS)</t>
  </si>
  <si>
    <t>S34353</t>
  </si>
  <si>
    <t>P5545</t>
  </si>
  <si>
    <t>LAJE DE GRES 0,90 X 0,45 X 0,04M</t>
  </si>
  <si>
    <t>JUNTA PLASTICA DE DILATACAO PARA PISOS, COR CINZA, 10 X 4,5MM (ALTURA X ESPESSURA)</t>
  </si>
  <si>
    <t>PISO EM CERAMICA ESMALTADA EXTRA, PEI MAIOR OU IGUAL A 4, FORMATO MENOR OU IGUAL A 2025 CM2</t>
  </si>
  <si>
    <t>S1287</t>
  </si>
  <si>
    <t>Cerâmica Esmaltada Até 45 cm x 45 cm</t>
  </si>
  <si>
    <t>Cerâmica Esmaltada Acima 45 cm x 45 cm</t>
  </si>
  <si>
    <t>S73763/002</t>
  </si>
  <si>
    <t>AÇO CA 60 - 4,2 MM (CORTADO E DOBRADO)</t>
  </si>
  <si>
    <t>PISO/ REVESTIMENTO EM MARMORE, POLIDO, BRANCO COMUM, FORMATO MENOR OU IGUAL A 3025 CM2, E = *2* CM</t>
  </si>
  <si>
    <t>LADRILHO HIDRAULICO, *20 x 20* CM, E= 2 CM, DADOS (36), COR NATURAL</t>
  </si>
  <si>
    <t>S90755</t>
  </si>
  <si>
    <t>S90756</t>
  </si>
  <si>
    <t>S90758</t>
  </si>
  <si>
    <t>S78133</t>
  </si>
  <si>
    <t>PEDRA BRITADA N. 1 (9,5 a 19 MM) POSTO PEDREIRA/FORNECEDOR, SEM FRETE</t>
  </si>
  <si>
    <t>DESMOLDANTE PROTETOR PARA FORMAS DE MADEIRA, DE BASE OLEOSA EMULSIONADA EM AGUA</t>
  </si>
  <si>
    <t>TAMPAO FOFO 83KG CARGA MAX 30000KG DIAM ABERT 600MM P/ POCO VISITA DE REDE DE AGUA PLUVIAL, ESGOTO  ETC</t>
  </si>
  <si>
    <t>TAMPAO FOFO 170KG CARGA MAX 30000KG DIAM ABERT 900MM P/ POCO VISITA DE REDE DE AGUA PLUVIAL, ESGOTO  ETC</t>
  </si>
  <si>
    <t>ESCORAMENTO DE VALAS COM PRANCHOES METALICOS - AREA CRAVADA</t>
  </si>
  <si>
    <t>ASSENTAMENTO DE TUBOS DE CONCRETO COM JUNTA ELÁSTICA - DN 300 MM</t>
  </si>
  <si>
    <t>TUBO DE CONCRETO ARMADO, CLASSE PA-1, PB, DN = 400 MM, PARA AGUAS PLUVIAIS (NBR 8890)</t>
  </si>
  <si>
    <t>TUBO DE CONCRETO ARMADO, CLASSE PA-1, PB, DN = 600 MM, PARA AGUAS PLUVIAIS (NBR 8890)</t>
  </si>
  <si>
    <t>TUBO DE CONCRETO ARMADO, CLASSE PA-1, PB, DN = 800 MM, PARA AGUAS PLUVIAIS (NBR 8890)</t>
  </si>
  <si>
    <t>TUBO DE CONCRETO ARMADO, CLASSE PA-1, PB, DN = 1000 MM, PARA AGUAS PLUVIAIS (NBR 8890)</t>
  </si>
  <si>
    <t>TUBO DE CONCRETO ARMADO, CLASSE PA-1, PB, DN = 1200 MM, PARA AGUAS PLUVIAIS (NBR 8890)</t>
  </si>
  <si>
    <t>ESCAVAÇÃO MECANIZADA DE VALA COM PROFUNDIDADE ATÉ 1,5 M, COM RETROESCAVADEIRA (CAPACIDADE DA CAÇAMBA DA RETRO: 0,26 M3 / POTÊNCIA: 88 HP), LARGURA MENOR QUE 0,8 M, EM SOLO DE 1A CATEGORIA, EM VIAS NÃO URBANAS. AF-01/2015</t>
  </si>
  <si>
    <t>ESCAVAÇÃO MECANIZADA DE VALA COM PROFUNDIDADE MAIOR QUE 1,5 M ATÉ 3,0M, COM RETROESCAVADEIRA (CAPACIDADE DA CAÇAMBA DA RETRO: 0,26 M3 / POTÊNCIA: 88 HP), LARGURA MENOR QUE 0,8 M, EM SOLO DE 1A CATEGORIA, EM VIAS URBANAS. AF-01/2015</t>
  </si>
  <si>
    <t>TUBO DE PVC PARA REDE COLETORA DE ESGOTO DE PAREDE MACIÇA, DN 150 MM,JUNTA ELÁSTICA, INSTALADO EM LOCAL COM NÍVEL ALTO DE INTERFERÊNCIAS - FORNECIMENTO E ASSENTAMENTO. AF-06/2015</t>
  </si>
  <si>
    <t>ASSENTAMENTO DE TUBO DE PVC CORRUGADO DE DUPLA PAREDE PARA REDE COLETORA DE ESGOTO, DN 150 MM, JUNTA ELÁSTICA, INSTALADO EM LOCAL COM NÍVEL ALTO DE INTERFERÊNCIAS (NÃO INCLUI FORNECIMENTO). AF-06/2015</t>
  </si>
  <si>
    <t>ASSENTAMENTO DE TUBO DE PVC CORRUGADO DE DUPLA PAREDE PARA REDE COLETORA DE ESGOTO, DN 200 MM, JUNTA ELÁSTICA, INSTALADO EM LOCAL COM NÍVEL ALTO DE INTERFERÊNCIAS (NÃO INCLUI FORNECIMENTO). AF-06/2015</t>
  </si>
  <si>
    <t>TUBO DE PVC PARA REDE COLETORA DE ESGOTO DE PAREDE MACIÇA, DN 200 MM,JUNTA ELÁSTICA, INSTALADO EM LOCAL COM NÍVEL ALTO DE INTERFERÊNCIAS - FORNECIMENTO E ASSENTAMENTO. AF-06/2015</t>
  </si>
  <si>
    <t>ASSENTAMENTO DE TUBO DE PVC CORRUGADO DE DUPLA PAREDE PARA REDE COLETORA DE ESGOTO, DN 300 MM, JUNTA ELÁSTICA, INSTALADO EM LOCAL COM NÍVEL ALTO DE INTERFERÊNCIAS (NÃO INCLUI FORNECIMENTO). AF-06/2015</t>
  </si>
  <si>
    <t>TUBO DE PVC PARA REDE COLETORA DE ESGOTO DE PAREDE MACIÇA, DN 300 MM,JUNTA ELÁSTICA, INSTALADO EM LOCAL COM NÍVEL ALTO DE INTERFERÊNCIAS - FORNECIMENTO E ASSENTAMENTO. AF-06/2015</t>
  </si>
  <si>
    <t>LAJOTAO COLONIAL/LISA 30 X 30cm</t>
  </si>
  <si>
    <t>P5511</t>
  </si>
  <si>
    <t>TOTAL GERAL:</t>
  </si>
  <si>
    <t>Total SubItem</t>
  </si>
  <si>
    <t>7.11</t>
  </si>
  <si>
    <t>Válvula de Retenção de Esgoto DN 100 mm</t>
  </si>
  <si>
    <t>VALVULA DE RETENÇÃO ESGOTO DN 100MM</t>
  </si>
  <si>
    <t>DK MAT. CONST.</t>
  </si>
  <si>
    <t>ENCANADOR OU BOMBEIRO HIDRAULICO</t>
  </si>
  <si>
    <t>S2696</t>
  </si>
  <si>
    <t>TAMPA T-9</t>
  </si>
  <si>
    <t>COM. GUIGO LTDA.</t>
  </si>
  <si>
    <t>ESCAVACAO MANUAL DE VALAS (SOLO COM AGUA), PROFUNDIDADE ATE 1,50 M.</t>
  </si>
  <si>
    <t>Escavação Manual em solo mole Até 1,5 m</t>
  </si>
  <si>
    <t>S83339</t>
  </si>
  <si>
    <t>TOTAL</t>
  </si>
  <si>
    <t>QTDE. US</t>
  </si>
  <si>
    <t>QUANT. P e  Obras</t>
  </si>
  <si>
    <t>ENCARGOS SOCIAS NÃO DESONERAÇÃO - CÁLCULO ADOTADO DO SINAPI</t>
  </si>
  <si>
    <t>TABELA GRUPO  A</t>
  </si>
  <si>
    <t>HORISTA</t>
  </si>
  <si>
    <t>MENSALISTA</t>
  </si>
  <si>
    <t>A</t>
  </si>
  <si>
    <t>GRUPO</t>
  </si>
  <si>
    <t>INCIDÊNCIA</t>
  </si>
  <si>
    <t>A1</t>
  </si>
  <si>
    <t>INSS</t>
  </si>
  <si>
    <t>A2</t>
  </si>
  <si>
    <t>SESI/SESC</t>
  </si>
  <si>
    <t>A3</t>
  </si>
  <si>
    <t>SENAI/SENAC</t>
  </si>
  <si>
    <t>A4</t>
  </si>
  <si>
    <t>SEBRAE</t>
  </si>
  <si>
    <t>A5</t>
  </si>
  <si>
    <t>INCRA</t>
  </si>
  <si>
    <t>A6</t>
  </si>
  <si>
    <t>SALARIO EDUCAÇÃO</t>
  </si>
  <si>
    <t>A7</t>
  </si>
  <si>
    <t>SEGURO CONTRA ACIDENTE DE TRABALHO</t>
  </si>
  <si>
    <t>A8</t>
  </si>
  <si>
    <t>FGTS</t>
  </si>
  <si>
    <t>TABELA GRUPO  B</t>
  </si>
  <si>
    <t>B</t>
  </si>
  <si>
    <t>B1</t>
  </si>
  <si>
    <t>REPOUSO SEMANAL REMUNERADO</t>
  </si>
  <si>
    <t>B2</t>
  </si>
  <si>
    <t>FERIADOS</t>
  </si>
  <si>
    <t>B3</t>
  </si>
  <si>
    <t>AUXÍLIO ENFERMIDADE</t>
  </si>
  <si>
    <t>B4</t>
  </si>
  <si>
    <t>13º SALÁRIO</t>
  </si>
  <si>
    <t>B5</t>
  </si>
  <si>
    <t>LICENÇA PATERNIDADE</t>
  </si>
  <si>
    <t>B6</t>
  </si>
  <si>
    <t>FALTAS JUSTIFICADAS</t>
  </si>
  <si>
    <t>B7</t>
  </si>
  <si>
    <t>DIAS DE CHUVA</t>
  </si>
  <si>
    <t>B8</t>
  </si>
  <si>
    <t>AUXÍLIO ACIDENTE DE TRABALHO</t>
  </si>
  <si>
    <t>B9</t>
  </si>
  <si>
    <t>FÉRIAS GOZADAS</t>
  </si>
  <si>
    <t>B10</t>
  </si>
  <si>
    <t>SALÁRIO MATERNIDADE</t>
  </si>
  <si>
    <t>TABELA GRUPO  C</t>
  </si>
  <si>
    <t>C</t>
  </si>
  <si>
    <t>C1</t>
  </si>
  <si>
    <t>AVISO PRÉVIO INDENIZADO</t>
  </si>
  <si>
    <t>C2</t>
  </si>
  <si>
    <t>AVISO PRÉVIO TRABALHADO</t>
  </si>
  <si>
    <t>C3</t>
  </si>
  <si>
    <t>FÉRIAS INDENIZADAS+1/3</t>
  </si>
  <si>
    <t>C4</t>
  </si>
  <si>
    <t>DEPÓSITO RECISÃO SEM JUSTA CAUSA</t>
  </si>
  <si>
    <t>C5</t>
  </si>
  <si>
    <t>INDENIZAÇÃO ADICIONAL</t>
  </si>
  <si>
    <t>TABELA GRUPO  D</t>
  </si>
  <si>
    <t>D</t>
  </si>
  <si>
    <t>D1</t>
  </si>
  <si>
    <t>REINCIDENCIA A SOBRE B</t>
  </si>
  <si>
    <t>D2</t>
  </si>
  <si>
    <t>REINCIDENCIA DE A SOBRE AVISO PRÉVIO TRABALHADO E REINCIDENCIA DO FGTS SOBRE AVISO PRÉVIO INDENIZADO</t>
  </si>
  <si>
    <t>TOTAL (A+B+C+D+E)</t>
  </si>
  <si>
    <t>Cálculo do BDI conforme Acórdão 2622/2013 TCU</t>
  </si>
  <si>
    <t>SELECIONE O
TIPO DE OBRA:</t>
  </si>
  <si>
    <t>Itens</t>
  </si>
  <si>
    <t>Adotado</t>
  </si>
  <si>
    <t>MÍN</t>
  </si>
  <si>
    <t>MÁX</t>
  </si>
  <si>
    <t>1 - Construção de Edifícios</t>
  </si>
  <si>
    <t>MIN</t>
  </si>
  <si>
    <t>AC</t>
  </si>
  <si>
    <t>2 - Construção de Rodovias e Ferrovias</t>
  </si>
  <si>
    <t>1a</t>
  </si>
  <si>
    <t>S+G</t>
  </si>
  <si>
    <t>3 - Construção de Redes de Abastecimento de Água, Coleta de Esgoto e Construções Correlatas</t>
  </si>
  <si>
    <t>1b</t>
  </si>
  <si>
    <t>R</t>
  </si>
  <si>
    <t>4 - Construção e Manutenção de Estações e Redes de Distribuição de Energia Elétrica</t>
  </si>
  <si>
    <t>1c</t>
  </si>
  <si>
    <t>DF</t>
  </si>
  <si>
    <t>5 - Obras Portuárias, Marítimas e Fluviais</t>
  </si>
  <si>
    <t>1d</t>
  </si>
  <si>
    <t>6 - Fornecimento de Materiais e Equipamentos</t>
  </si>
  <si>
    <t>1e</t>
  </si>
  <si>
    <t>IMPOSTOS</t>
  </si>
  <si>
    <t>PIS</t>
  </si>
  <si>
    <t>conf. Legislação</t>
  </si>
  <si>
    <t>COFINS</t>
  </si>
  <si>
    <t>ISSQN</t>
  </si>
  <si>
    <t>I</t>
  </si>
  <si>
    <t>PIS, COFINS e ISSQN (Sem Desoneração)</t>
  </si>
  <si>
    <t>2a</t>
  </si>
  <si>
    <t>PIS, COFINS e ISSQN (Desonerado)</t>
  </si>
  <si>
    <t>conf. Legislação +4,5%</t>
  </si>
  <si>
    <t>2b</t>
  </si>
  <si>
    <t>2c</t>
  </si>
  <si>
    <t>Fórmula do BDI</t>
  </si>
  <si>
    <t>2d</t>
  </si>
  <si>
    <t>BDI =</t>
  </si>
  <si>
    <t>(1 + AC + S + G + R) * (1 + DF) * (1 + L)</t>
  </si>
  <si>
    <t>2e</t>
  </si>
  <si>
    <t>(1 - I)</t>
  </si>
  <si>
    <t>3a</t>
  </si>
  <si>
    <t>3b</t>
  </si>
  <si>
    <t>BDI Resultante</t>
  </si>
  <si>
    <t>3c</t>
  </si>
  <si>
    <t>3d</t>
  </si>
  <si>
    <t>3e</t>
  </si>
  <si>
    <t>4a</t>
  </si>
  <si>
    <t xml:space="preserve">* O BDI máximo pode ser ultrapassado nos casos em que a empresa vencedora da licitação se enquadre na desoneração (conforme Medida Provisória 601/2012). </t>
  </si>
  <si>
    <t>4b</t>
  </si>
  <si>
    <t>4c</t>
  </si>
  <si>
    <t>4d</t>
  </si>
  <si>
    <t>4e</t>
  </si>
  <si>
    <t>5a</t>
  </si>
  <si>
    <t>5b</t>
  </si>
  <si>
    <t>5c</t>
  </si>
  <si>
    <t>5d</t>
  </si>
  <si>
    <t>5e</t>
  </si>
  <si>
    <t>6a</t>
  </si>
  <si>
    <t>6b</t>
  </si>
  <si>
    <t>6c</t>
  </si>
  <si>
    <t>6d</t>
  </si>
  <si>
    <t>6e</t>
  </si>
  <si>
    <t>1f</t>
  </si>
  <si>
    <t>2f</t>
  </si>
  <si>
    <t>3f</t>
  </si>
  <si>
    <t>4f</t>
  </si>
  <si>
    <t>5f</t>
  </si>
  <si>
    <t>6f</t>
  </si>
  <si>
    <t>* O BDI máximo pode ser ultrapassado nos casos em que a empresa vencedora da licitação se enquadre na desoneração (conforme Medida Provisória 601/2012). Neste caso, após definir o BDI "sem desoneração" respeitando os limites das tabelas acima, o cálculo do BDI "desonerado" é feito acrescentando 4,5% ao item "I - PIS, CFINS e ISSQN", sem alterar as demais parcelas da fórmula.</t>
  </si>
  <si>
    <t>ENCARGOS SOCIAS DESONERADO - CÁLCULO ADOTADO DO SINAPI</t>
  </si>
  <si>
    <t>Codigo</t>
  </si>
  <si>
    <t>Descrição do Item</t>
  </si>
  <si>
    <t>Unidade</t>
  </si>
  <si>
    <t>Preço
Ago2015</t>
  </si>
  <si>
    <r>
      <t xml:space="preserve">Preço Não Desoner.
</t>
    </r>
    <r>
      <rPr>
        <sz val="7"/>
        <color theme="1"/>
        <rFont val="Calibri"/>
        <family val="2"/>
        <scheme val="minor"/>
      </rPr>
      <t>Dez2021</t>
    </r>
  </si>
  <si>
    <r>
      <t xml:space="preserve">Preço Desoner.
</t>
    </r>
    <r>
      <rPr>
        <sz val="7"/>
        <color theme="1"/>
        <rFont val="Calibri"/>
        <family val="2"/>
        <scheme val="minor"/>
      </rPr>
      <t>Dez2020</t>
    </r>
  </si>
  <si>
    <t>Base da
Atualização</t>
  </si>
  <si>
    <t>Pleo 06/2020</t>
  </si>
  <si>
    <t>Pleo 06/2020 8371</t>
  </si>
  <si>
    <t>Pleo 06/2020 1004</t>
  </si>
  <si>
    <t>Pleo 06/2020 2501</t>
  </si>
  <si>
    <t>Pleo 06/2020 16008</t>
  </si>
  <si>
    <t>Pleo 06/2020 1023</t>
  </si>
  <si>
    <t>Pleo 06/2020 7503</t>
  </si>
  <si>
    <t>Pleo 06/2020 S00004386</t>
  </si>
  <si>
    <t>Pleo 06/2020 5544</t>
  </si>
  <si>
    <t>Pleo 06/2020 16009</t>
  </si>
  <si>
    <t>abr/18 mais INCC 16%</t>
  </si>
  <si>
    <t>nov/15 mais INCC 30%</t>
  </si>
  <si>
    <t>Agor/15 mais INCC 35%</t>
  </si>
  <si>
    <t>CRONOGRAMA FÍSICO FINANCEIRO</t>
  </si>
  <si>
    <t>SERVIÇOS A EXECUTAR</t>
  </si>
  <si>
    <t>CÓD.</t>
  </si>
  <si>
    <t>DISCRIMINAÇÃO  DOS SERVIÇOS</t>
  </si>
  <si>
    <t>MÊS 1</t>
  </si>
  <si>
    <t>MÊS 2</t>
  </si>
  <si>
    <t>MÊS 3</t>
  </si>
  <si>
    <t>MÊS 4</t>
  </si>
  <si>
    <t>MÊS 5</t>
  </si>
  <si>
    <t>MÊS 6</t>
  </si>
  <si>
    <t>DOS SERVIÇOS</t>
  </si>
  <si>
    <t>DO ITEM</t>
  </si>
  <si>
    <t>Valor</t>
  </si>
  <si>
    <t>%</t>
  </si>
  <si>
    <t>RECOMPOSIÇÃO DE PAVIMENTO NO LEITO DAS RUAS</t>
  </si>
  <si>
    <t>REMOÇÃO E RECOMPOSIÇÃO DE MEIO- FIO</t>
  </si>
  <si>
    <t>Sub-TOTAL DO ORÇAMENTO</t>
  </si>
  <si>
    <t xml:space="preserve">DISCRIMINAÇÃO  </t>
  </si>
  <si>
    <t>MÊS 7</t>
  </si>
  <si>
    <t>MÊS 8</t>
  </si>
  <si>
    <t>MÊS 9</t>
  </si>
  <si>
    <t>MÊS 10</t>
  </si>
  <si>
    <t>MÊS 11</t>
  </si>
  <si>
    <t>MÊS 12</t>
  </si>
  <si>
    <t>TOTAL DO ORÇAMENTO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</si>
</sst>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quot;R$&quot;\ * #,##0.00_-;\-&quot;R$&quot;\ * #,##0.00_-;_-&quot;R$&quot;\ * &quot;-&quot;??_-;_-@_-"/>
    <numFmt numFmtId="164" formatCode="_(* #,##0.00_);_(* \(#,##0.00\);_(* &quot;-&quot;??_);_(@_)"/>
    <numFmt numFmtId="165" formatCode="_(&quot;R$&quot;* #,##0.00_);_(&quot;R$&quot;* \(#,##0.00\);_(&quot;R$&quot;* &quot;-&quot;??_);_(@_)"/>
    <numFmt numFmtId="166" formatCode="#,##0.0000"/>
    <numFmt numFmtId="167" formatCode="0.00\ &quot;%&quot;"/>
  </numFmts>
  <fonts count="27" x14ac:knownFonts="1">
    <font>
      <sz val="11"/>
      <color theme="1"/>
      <name val="Calibri"/>
      <family val="2"/>
      <scheme val="minor"/>
    </font>
    <font>
      <sz val="10"/>
      <name val="Arial"/>
      <family val="2"/>
    </font>
    <font>
      <sz val="10"/>
      <name val="Arial"/>
      <family val="2"/>
    </font>
    <font>
      <b/>
      <sz val="8"/>
      <name val="Arial"/>
      <family val="2"/>
    </font>
    <font>
      <sz val="8"/>
      <name val="Arial"/>
      <family val="2"/>
    </font>
    <font>
      <b/>
      <sz val="8"/>
      <color indexed="10"/>
      <name val="Arial"/>
      <family val="2"/>
    </font>
    <font>
      <sz val="8"/>
      <color indexed="10"/>
      <name val="Arial"/>
      <family val="2"/>
    </font>
    <font>
      <b/>
      <sz val="11"/>
      <color theme="1"/>
      <name val="Calibri"/>
      <family val="2"/>
      <scheme val="minor"/>
    </font>
    <font>
      <sz val="11"/>
      <color rgb="FFFF0000"/>
      <name val="Calibri"/>
      <family val="2"/>
      <scheme val="minor"/>
    </font>
    <font>
      <sz val="8"/>
      <color theme="1"/>
      <name val="Calibri"/>
      <family val="2"/>
      <scheme val="minor"/>
    </font>
    <font>
      <b/>
      <sz val="8"/>
      <name val="Calibri"/>
      <family val="2"/>
      <scheme val="minor"/>
    </font>
    <font>
      <b/>
      <sz val="8"/>
      <color theme="1"/>
      <name val="Calibri"/>
      <family val="2"/>
      <scheme val="minor"/>
    </font>
    <font>
      <b/>
      <sz val="10"/>
      <color theme="1"/>
      <name val="Calibri"/>
      <family val="2"/>
      <scheme val="minor"/>
    </font>
    <font>
      <b/>
      <sz val="10"/>
      <name val="Calibri"/>
      <family val="2"/>
      <scheme val="minor"/>
    </font>
    <font>
      <b/>
      <sz val="8"/>
      <color rgb="FFFF0000"/>
      <name val="Arial"/>
      <family val="2"/>
    </font>
    <font>
      <sz val="9"/>
      <name val="Arial"/>
      <family val="2"/>
    </font>
    <font>
      <b/>
      <sz val="10"/>
      <name val="Arial"/>
      <family val="2"/>
    </font>
    <font>
      <sz val="11"/>
      <color theme="1"/>
      <name val="Calibri"/>
      <family val="2"/>
      <scheme val="minor"/>
    </font>
    <font>
      <b/>
      <sz val="12"/>
      <color indexed="9"/>
      <name val="Arial"/>
      <family val="2"/>
    </font>
    <font>
      <b/>
      <sz val="10"/>
      <color indexed="9"/>
      <name val="Arial"/>
      <family val="2"/>
    </font>
    <font>
      <sz val="10"/>
      <color indexed="9"/>
      <name val="Arial"/>
      <family val="2"/>
    </font>
    <font>
      <sz val="12"/>
      <name val="Arial"/>
      <family val="2"/>
    </font>
    <font>
      <sz val="7"/>
      <color theme="1"/>
      <name val="Calibri"/>
      <family val="2"/>
      <scheme val="minor"/>
    </font>
    <font>
      <sz val="6"/>
      <color theme="1"/>
      <name val="Calibri"/>
      <family val="2"/>
      <scheme val="minor"/>
    </font>
    <font>
      <b/>
      <sz val="6"/>
      <color rgb="FF000000"/>
      <name val="Arial"/>
      <family val="2"/>
    </font>
    <font>
      <sz val="6"/>
      <color rgb="FF000000"/>
      <name val="Arial"/>
      <family val="2"/>
    </font>
    <font>
      <sz val="6"/>
      <color rgb="FF000000"/>
      <name val="Times New Roman"/>
      <family val="1"/>
    </font>
  </fonts>
  <fills count="13">
    <fill>
      <patternFill patternType="none"/>
    </fill>
    <fill>
      <patternFill patternType="gray125"/>
    </fill>
    <fill>
      <patternFill patternType="solid">
        <fgColor theme="6" tint="0.79998168889431442"/>
        <bgColor indexed="64"/>
      </patternFill>
    </fill>
    <fill>
      <patternFill patternType="solid">
        <fgColor theme="8" tint="0.79998168889431442"/>
        <bgColor indexed="64"/>
      </patternFill>
    </fill>
    <fill>
      <patternFill patternType="solid">
        <fgColor theme="4" tint="0.79998168889431442"/>
        <bgColor indexed="64"/>
      </patternFill>
    </fill>
    <fill>
      <patternFill patternType="solid">
        <fgColor theme="0"/>
        <bgColor indexed="64"/>
      </patternFill>
    </fill>
    <fill>
      <patternFill patternType="solid">
        <fgColor indexed="9"/>
        <bgColor indexed="64"/>
      </patternFill>
    </fill>
    <fill>
      <patternFill patternType="solid">
        <fgColor indexed="55"/>
        <bgColor indexed="64"/>
      </patternFill>
    </fill>
    <fill>
      <patternFill patternType="solid">
        <fgColor indexed="43"/>
        <bgColor indexed="64"/>
      </patternFill>
    </fill>
    <fill>
      <patternFill patternType="solid">
        <fgColor indexed="23"/>
        <bgColor indexed="64"/>
      </patternFill>
    </fill>
    <fill>
      <patternFill patternType="solid">
        <fgColor theme="0" tint="-0.249977111117893"/>
        <bgColor indexed="64"/>
      </patternFill>
    </fill>
    <fill>
      <patternFill patternType="solid">
        <fgColor rgb="FF92D050"/>
        <bgColor indexed="64"/>
      </patternFill>
    </fill>
    <fill>
      <patternFill patternType="solid">
        <fgColor theme="9" tint="0.39997558519241921"/>
        <bgColor indexed="64"/>
      </patternFill>
    </fill>
  </fills>
  <borders count="66">
    <border>
      <left/>
      <right/>
      <top/>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medium">
        <color indexed="64"/>
      </left>
      <right style="thin">
        <color indexed="64"/>
      </right>
      <top style="dashed">
        <color indexed="64"/>
      </top>
      <bottom style="medium">
        <color indexed="64"/>
      </bottom>
      <diagonal/>
    </border>
    <border>
      <left style="thin">
        <color indexed="64"/>
      </left>
      <right style="thin">
        <color indexed="64"/>
      </right>
      <top style="dashed">
        <color indexed="64"/>
      </top>
      <bottom style="medium">
        <color indexed="64"/>
      </bottom>
      <diagonal/>
    </border>
    <border>
      <left style="thin">
        <color indexed="64"/>
      </left>
      <right style="medium">
        <color indexed="64"/>
      </right>
      <top style="dashed">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medium">
        <color indexed="64"/>
      </right>
      <top style="dashed">
        <color indexed="64"/>
      </top>
      <bottom style="dashed">
        <color indexed="64"/>
      </bottom>
      <diagonal/>
    </border>
    <border>
      <left style="thin">
        <color indexed="64"/>
      </left>
      <right style="medium">
        <color indexed="64"/>
      </right>
      <top style="medium">
        <color indexed="64"/>
      </top>
      <bottom/>
      <diagonal/>
    </border>
    <border>
      <left style="thin">
        <color indexed="64"/>
      </left>
      <right/>
      <top style="medium">
        <color indexed="64"/>
      </top>
      <bottom style="dashed">
        <color indexed="64"/>
      </bottom>
      <diagonal/>
    </border>
    <border>
      <left/>
      <right style="thin">
        <color indexed="64"/>
      </right>
      <top style="medium">
        <color indexed="64"/>
      </top>
      <bottom style="dashed">
        <color indexed="64"/>
      </bottom>
      <diagonal/>
    </border>
    <border>
      <left style="hair">
        <color indexed="64"/>
      </left>
      <right/>
      <top style="hair">
        <color indexed="64"/>
      </top>
      <bottom style="hair">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style="medium">
        <color indexed="64"/>
      </left>
      <right style="thin">
        <color indexed="64"/>
      </right>
      <top/>
      <bottom style="dashed">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style="thin">
        <color indexed="64"/>
      </left>
      <right/>
      <top style="dashed">
        <color indexed="64"/>
      </top>
      <bottom style="medium">
        <color indexed="64"/>
      </bottom>
      <diagonal/>
    </border>
    <border>
      <left/>
      <right style="thin">
        <color indexed="64"/>
      </right>
      <top style="dashed">
        <color indexed="64"/>
      </top>
      <bottom style="dashed">
        <color indexed="64"/>
      </bottom>
      <diagonal/>
    </border>
    <border>
      <left/>
      <right style="thin">
        <color indexed="64"/>
      </right>
      <top style="dashed">
        <color indexed="64"/>
      </top>
      <bottom style="medium">
        <color indexed="64"/>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
      <left style="medium">
        <color rgb="FF000000"/>
      </left>
      <right style="medium">
        <color rgb="FF000000"/>
      </right>
      <top style="medium">
        <color rgb="FF000000"/>
      </top>
      <bottom/>
      <diagonal/>
    </border>
    <border>
      <left/>
      <right/>
      <top style="medium">
        <color rgb="FF000000"/>
      </top>
      <bottom/>
      <diagonal/>
    </border>
    <border>
      <left style="medium">
        <color indexed="64"/>
      </left>
      <right style="medium">
        <color indexed="64"/>
      </right>
      <top style="medium">
        <color indexed="64"/>
      </top>
      <bottom style="medium">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indexed="64"/>
      </left>
      <right style="medium">
        <color indexed="64"/>
      </right>
      <top/>
      <bottom style="medium">
        <color indexed="64"/>
      </bottom>
      <diagonal/>
    </border>
    <border>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top/>
      <bottom/>
      <diagonal/>
    </border>
  </borders>
  <cellStyleXfs count="9">
    <xf numFmtId="0" fontId="0" fillId="0" borderId="0"/>
    <xf numFmtId="0" fontId="1" fillId="0" borderId="0"/>
    <xf numFmtId="165" fontId="2" fillId="0" borderId="0" applyFont="0" applyFill="0" applyBorder="0" applyAlignment="0" applyProtection="0"/>
    <xf numFmtId="9" fontId="2" fillId="0" borderId="0" applyFont="0" applyFill="0" applyBorder="0" applyAlignment="0" applyProtection="0"/>
    <xf numFmtId="164" fontId="2" fillId="0" borderId="0" applyFont="0" applyFill="0" applyBorder="0" applyAlignment="0" applyProtection="0"/>
    <xf numFmtId="9" fontId="17" fillId="0" borderId="0" applyFont="0" applyFill="0" applyBorder="0" applyAlignment="0" applyProtection="0"/>
    <xf numFmtId="0" fontId="1" fillId="0" borderId="0"/>
    <xf numFmtId="0" fontId="1" fillId="0" borderId="0"/>
    <xf numFmtId="9" fontId="1" fillId="0" borderId="0" applyFont="0" applyFill="0" applyBorder="0" applyAlignment="0" applyProtection="0"/>
  </cellStyleXfs>
  <cellXfs count="309">
    <xf numFmtId="0" fontId="0" fillId="0" borderId="0" xfId="0"/>
    <xf numFmtId="0" fontId="3" fillId="0" borderId="0" xfId="1" applyFont="1" applyFill="1" applyBorder="1" applyAlignment="1">
      <alignment horizontal="center" vertical="center"/>
    </xf>
    <xf numFmtId="0" fontId="0" fillId="0" borderId="0" xfId="0" applyFill="1"/>
    <xf numFmtId="4" fontId="0" fillId="0" borderId="0" xfId="0" applyNumberFormat="1" applyAlignment="1">
      <alignment horizontal="right"/>
    </xf>
    <xf numFmtId="0" fontId="7" fillId="0" borderId="0" xfId="0" applyFont="1"/>
    <xf numFmtId="0" fontId="0" fillId="0" borderId="0" xfId="0" applyAlignment="1">
      <alignment horizontal="center"/>
    </xf>
    <xf numFmtId="0" fontId="8" fillId="0" borderId="0" xfId="0" applyFont="1"/>
    <xf numFmtId="0" fontId="9" fillId="0" borderId="0" xfId="0" applyFont="1"/>
    <xf numFmtId="0" fontId="4" fillId="0" borderId="0" xfId="1" applyFont="1" applyFill="1" applyBorder="1" applyAlignment="1">
      <alignment horizontal="center" vertical="center"/>
    </xf>
    <xf numFmtId="10" fontId="3" fillId="0" borderId="0" xfId="1" applyNumberFormat="1" applyFont="1" applyFill="1" applyBorder="1" applyAlignment="1">
      <alignment horizontal="center" vertical="center"/>
    </xf>
    <xf numFmtId="10" fontId="3" fillId="0" borderId="0" xfId="1" applyNumberFormat="1" applyFont="1" applyFill="1" applyBorder="1" applyAlignment="1">
      <alignment horizontal="center" vertical="center" wrapText="1"/>
    </xf>
    <xf numFmtId="4" fontId="9" fillId="0" borderId="0" xfId="0" applyNumberFormat="1" applyFont="1"/>
    <xf numFmtId="0" fontId="9" fillId="0" borderId="0" xfId="0" applyFont="1" applyAlignment="1">
      <alignment horizontal="justify"/>
    </xf>
    <xf numFmtId="4" fontId="0" fillId="0" borderId="0" xfId="0" applyNumberFormat="1" applyFill="1"/>
    <xf numFmtId="0" fontId="10" fillId="0" borderId="2" xfId="1" applyFont="1" applyFill="1" applyBorder="1" applyAlignment="1">
      <alignment horizontal="center" vertical="center"/>
    </xf>
    <xf numFmtId="0" fontId="10" fillId="0" borderId="1" xfId="1" applyFont="1" applyFill="1" applyBorder="1" applyAlignment="1">
      <alignment horizontal="center" vertical="center"/>
    </xf>
    <xf numFmtId="4" fontId="10" fillId="0" borderId="1" xfId="1" applyNumberFormat="1" applyFont="1" applyFill="1" applyBorder="1" applyAlignment="1">
      <alignment horizontal="center" vertical="center"/>
    </xf>
    <xf numFmtId="10" fontId="10" fillId="0" borderId="1" xfId="1" applyNumberFormat="1" applyFont="1" applyFill="1" applyBorder="1" applyAlignment="1">
      <alignment horizontal="center" vertical="center"/>
    </xf>
    <xf numFmtId="4" fontId="10" fillId="0" borderId="1" xfId="1" applyNumberFormat="1" applyFont="1" applyFill="1" applyBorder="1" applyAlignment="1">
      <alignment horizontal="center" vertical="center" wrapText="1"/>
    </xf>
    <xf numFmtId="165" fontId="4" fillId="0" borderId="12" xfId="2" applyFont="1" applyFill="1" applyBorder="1" applyAlignment="1">
      <alignment horizontal="center" vertical="center"/>
    </xf>
    <xf numFmtId="165" fontId="4" fillId="0" borderId="15" xfId="2" applyFont="1" applyFill="1" applyBorder="1" applyAlignment="1">
      <alignment horizontal="center" vertical="center"/>
    </xf>
    <xf numFmtId="4" fontId="3" fillId="0" borderId="0" xfId="1" applyNumberFormat="1" applyFont="1" applyFill="1" applyBorder="1" applyAlignment="1">
      <alignment horizontal="center" vertical="center"/>
    </xf>
    <xf numFmtId="4" fontId="3" fillId="0" borderId="0" xfId="1" applyNumberFormat="1" applyFont="1" applyFill="1" applyBorder="1" applyAlignment="1">
      <alignment horizontal="right" vertical="center"/>
    </xf>
    <xf numFmtId="0" fontId="3" fillId="2" borderId="7" xfId="1" applyFont="1" applyFill="1" applyBorder="1" applyAlignment="1">
      <alignment horizontal="center" vertical="center"/>
    </xf>
    <xf numFmtId="0" fontId="3" fillId="2" borderId="5" xfId="1" applyFont="1" applyFill="1" applyBorder="1" applyAlignment="1">
      <alignment vertical="center"/>
    </xf>
    <xf numFmtId="0" fontId="4" fillId="2" borderId="6" xfId="1" applyFont="1" applyFill="1" applyBorder="1" applyAlignment="1">
      <alignment vertical="center"/>
    </xf>
    <xf numFmtId="4" fontId="4" fillId="2" borderId="6" xfId="1" applyNumberFormat="1" applyFont="1" applyFill="1" applyBorder="1" applyAlignment="1">
      <alignment vertical="center"/>
    </xf>
    <xf numFmtId="4" fontId="4" fillId="2" borderId="6" xfId="1" applyNumberFormat="1" applyFont="1" applyFill="1" applyBorder="1" applyAlignment="1">
      <alignment horizontal="center" vertical="center"/>
    </xf>
    <xf numFmtId="4" fontId="4" fillId="2" borderId="6" xfId="2" applyNumberFormat="1" applyFont="1" applyFill="1" applyBorder="1" applyAlignment="1">
      <alignment horizontal="right" vertical="center"/>
    </xf>
    <xf numFmtId="0" fontId="4" fillId="0" borderId="11" xfId="1" applyFont="1" applyFill="1" applyBorder="1" applyAlignment="1">
      <alignment horizontal="center" vertical="center"/>
    </xf>
    <xf numFmtId="0" fontId="4" fillId="0" borderId="12" xfId="1" applyFont="1" applyFill="1" applyBorder="1" applyAlignment="1">
      <alignment vertical="center"/>
    </xf>
    <xf numFmtId="0" fontId="4" fillId="0" borderId="12" xfId="1" applyFont="1" applyFill="1" applyBorder="1" applyAlignment="1">
      <alignment horizontal="center" vertical="center"/>
    </xf>
    <xf numFmtId="4" fontId="4" fillId="0" borderId="12" xfId="1" applyNumberFormat="1" applyFont="1" applyFill="1" applyBorder="1" applyAlignment="1">
      <alignment horizontal="center" vertical="center"/>
    </xf>
    <xf numFmtId="0" fontId="3" fillId="0" borderId="12" xfId="1" applyFont="1" applyFill="1" applyBorder="1" applyAlignment="1">
      <alignment vertical="center"/>
    </xf>
    <xf numFmtId="0" fontId="4" fillId="0" borderId="14" xfId="1" applyFont="1" applyFill="1" applyBorder="1" applyAlignment="1">
      <alignment horizontal="center" vertical="center"/>
    </xf>
    <xf numFmtId="0" fontId="4" fillId="0" borderId="15" xfId="1" applyFont="1" applyFill="1" applyBorder="1" applyAlignment="1">
      <alignment vertical="center"/>
    </xf>
    <xf numFmtId="0" fontId="4" fillId="0" borderId="15" xfId="1" applyFont="1" applyFill="1" applyBorder="1" applyAlignment="1">
      <alignment horizontal="center" vertical="center"/>
    </xf>
    <xf numFmtId="4" fontId="4" fillId="0" borderId="15" xfId="1" applyNumberFormat="1" applyFont="1" applyFill="1" applyBorder="1" applyAlignment="1">
      <alignment horizontal="center" vertical="center"/>
    </xf>
    <xf numFmtId="4" fontId="4" fillId="0" borderId="15" xfId="2" applyNumberFormat="1" applyFont="1" applyFill="1" applyBorder="1" applyAlignment="1">
      <alignment horizontal="center" vertical="center"/>
    </xf>
    <xf numFmtId="0" fontId="3" fillId="3" borderId="11" xfId="1" applyFont="1" applyFill="1" applyBorder="1" applyAlignment="1">
      <alignment horizontal="center" vertical="center"/>
    </xf>
    <xf numFmtId="0" fontId="3" fillId="3" borderId="12" xfId="1" applyFont="1" applyFill="1" applyBorder="1" applyAlignment="1">
      <alignment vertical="center"/>
    </xf>
    <xf numFmtId="0" fontId="3" fillId="3" borderId="12" xfId="1" applyFont="1" applyFill="1" applyBorder="1" applyAlignment="1">
      <alignment horizontal="center" vertical="center"/>
    </xf>
    <xf numFmtId="165" fontId="3" fillId="3" borderId="12" xfId="2" applyFont="1" applyFill="1" applyBorder="1" applyAlignment="1">
      <alignment horizontal="center" vertical="center"/>
    </xf>
    <xf numFmtId="0" fontId="3" fillId="0" borderId="11" xfId="1" applyFont="1" applyFill="1" applyBorder="1" applyAlignment="1">
      <alignment horizontal="center" vertical="center"/>
    </xf>
    <xf numFmtId="0" fontId="3" fillId="3" borderId="8" xfId="1" applyFont="1" applyFill="1" applyBorder="1" applyAlignment="1">
      <alignment horizontal="center" vertical="center"/>
    </xf>
    <xf numFmtId="0" fontId="3" fillId="3" borderId="9" xfId="1" applyFont="1" applyFill="1" applyBorder="1" applyAlignment="1">
      <alignment vertical="center"/>
    </xf>
    <xf numFmtId="0" fontId="3" fillId="3" borderId="9" xfId="1" applyFont="1" applyFill="1" applyBorder="1" applyAlignment="1">
      <alignment horizontal="center" vertical="center"/>
    </xf>
    <xf numFmtId="165" fontId="3" fillId="3" borderId="9" xfId="2" applyFont="1" applyFill="1" applyBorder="1" applyAlignment="1">
      <alignment horizontal="center" vertical="center"/>
    </xf>
    <xf numFmtId="0" fontId="3" fillId="0" borderId="14" xfId="1" applyFont="1" applyFill="1" applyBorder="1" applyAlignment="1">
      <alignment horizontal="center" vertical="center"/>
    </xf>
    <xf numFmtId="0" fontId="3" fillId="0" borderId="15" xfId="1" applyFont="1" applyFill="1" applyBorder="1" applyAlignment="1">
      <alignment vertical="center"/>
    </xf>
    <xf numFmtId="4" fontId="3" fillId="0" borderId="15" xfId="1" applyNumberFormat="1" applyFont="1" applyFill="1" applyBorder="1" applyAlignment="1">
      <alignment vertical="center"/>
    </xf>
    <xf numFmtId="4" fontId="3" fillId="0" borderId="15" xfId="1" applyNumberFormat="1" applyFont="1" applyFill="1" applyBorder="1" applyAlignment="1">
      <alignment horizontal="center" vertical="center"/>
    </xf>
    <xf numFmtId="4" fontId="3" fillId="0" borderId="15" xfId="2" applyNumberFormat="1" applyFont="1" applyFill="1" applyBorder="1" applyAlignment="1">
      <alignment horizontal="right" vertical="center"/>
    </xf>
    <xf numFmtId="0" fontId="3" fillId="0" borderId="12" xfId="1" applyFont="1" applyFill="1" applyBorder="1" applyAlignment="1">
      <alignment horizontal="center" vertical="center"/>
    </xf>
    <xf numFmtId="4" fontId="3" fillId="0" borderId="12" xfId="1" applyNumberFormat="1" applyFont="1" applyFill="1" applyBorder="1" applyAlignment="1">
      <alignment horizontal="center" vertical="center"/>
    </xf>
    <xf numFmtId="165" fontId="3" fillId="0" borderId="12" xfId="2" applyFont="1" applyFill="1" applyBorder="1" applyAlignment="1">
      <alignment horizontal="center" vertical="center"/>
    </xf>
    <xf numFmtId="4" fontId="4" fillId="0" borderId="15" xfId="1" applyNumberFormat="1" applyFont="1" applyFill="1" applyBorder="1" applyAlignment="1">
      <alignment vertical="center"/>
    </xf>
    <xf numFmtId="4" fontId="4" fillId="0" borderId="15" xfId="2" applyNumberFormat="1" applyFont="1" applyFill="1" applyBorder="1" applyAlignment="1">
      <alignment horizontal="right" vertical="center"/>
    </xf>
    <xf numFmtId="4" fontId="4" fillId="0" borderId="12" xfId="1" applyNumberFormat="1" applyFont="1" applyFill="1" applyBorder="1" applyAlignment="1">
      <alignment vertical="center"/>
    </xf>
    <xf numFmtId="4" fontId="4" fillId="0" borderId="12" xfId="2" applyNumberFormat="1" applyFont="1" applyFill="1" applyBorder="1" applyAlignment="1">
      <alignment horizontal="right" vertical="center"/>
    </xf>
    <xf numFmtId="4" fontId="0" fillId="0" borderId="15" xfId="0" applyNumberFormat="1" applyBorder="1" applyAlignment="1">
      <alignment horizontal="right" vertical="center"/>
    </xf>
    <xf numFmtId="2" fontId="4" fillId="0" borderId="15" xfId="1" applyNumberFormat="1" applyFont="1" applyFill="1" applyBorder="1" applyAlignment="1">
      <alignment horizontal="center" vertical="center"/>
    </xf>
    <xf numFmtId="2" fontId="4" fillId="0" borderId="12" xfId="1" applyNumberFormat="1" applyFont="1" applyFill="1" applyBorder="1" applyAlignment="1">
      <alignment horizontal="center" vertical="center"/>
    </xf>
    <xf numFmtId="0" fontId="3" fillId="3" borderId="17" xfId="1" applyFont="1" applyFill="1" applyBorder="1" applyAlignment="1">
      <alignment horizontal="center" vertical="center"/>
    </xf>
    <xf numFmtId="0" fontId="3" fillId="3" borderId="18" xfId="1" applyFont="1" applyFill="1" applyBorder="1" applyAlignment="1">
      <alignment vertical="center"/>
    </xf>
    <xf numFmtId="0" fontId="3" fillId="3" borderId="18" xfId="1" applyFont="1" applyFill="1" applyBorder="1" applyAlignment="1">
      <alignment horizontal="center" vertical="center"/>
    </xf>
    <xf numFmtId="165" fontId="3" fillId="3" borderId="18" xfId="2" applyFont="1" applyFill="1" applyBorder="1" applyAlignment="1">
      <alignment horizontal="center" vertical="center"/>
    </xf>
    <xf numFmtId="0" fontId="3" fillId="0" borderId="8" xfId="1" applyFont="1" applyFill="1" applyBorder="1" applyAlignment="1">
      <alignment horizontal="center" vertical="center"/>
    </xf>
    <xf numFmtId="0" fontId="4" fillId="0" borderId="12" xfId="1" applyFont="1" applyFill="1" applyBorder="1" applyAlignment="1">
      <alignment vertical="center" wrapText="1"/>
    </xf>
    <xf numFmtId="0" fontId="14" fillId="0" borderId="14" xfId="1" applyFont="1" applyFill="1" applyBorder="1" applyAlignment="1">
      <alignment horizontal="center" vertical="center"/>
    </xf>
    <xf numFmtId="0" fontId="14" fillId="0" borderId="15" xfId="1" applyFont="1" applyFill="1" applyBorder="1" applyAlignment="1">
      <alignment vertical="center"/>
    </xf>
    <xf numFmtId="4" fontId="14" fillId="0" borderId="15" xfId="1" applyNumberFormat="1" applyFont="1" applyFill="1" applyBorder="1" applyAlignment="1">
      <alignment vertical="center"/>
    </xf>
    <xf numFmtId="4" fontId="14" fillId="0" borderId="15" xfId="1" applyNumberFormat="1" applyFont="1" applyFill="1" applyBorder="1" applyAlignment="1">
      <alignment horizontal="center" vertical="center"/>
    </xf>
    <xf numFmtId="4" fontId="14" fillId="0" borderId="15" xfId="2" applyNumberFormat="1" applyFont="1" applyFill="1" applyBorder="1" applyAlignment="1">
      <alignment horizontal="right" vertical="center"/>
    </xf>
    <xf numFmtId="0" fontId="9" fillId="0" borderId="11" xfId="0" applyFont="1" applyBorder="1" applyAlignment="1">
      <alignment horizontal="center" vertical="center"/>
    </xf>
    <xf numFmtId="0" fontId="9" fillId="0" borderId="12" xfId="0" applyFont="1" applyBorder="1" applyAlignment="1">
      <alignment horizontal="left" vertical="center"/>
    </xf>
    <xf numFmtId="0" fontId="9" fillId="0" borderId="12" xfId="0" applyFont="1" applyBorder="1" applyAlignment="1">
      <alignment horizontal="center" vertical="center"/>
    </xf>
    <xf numFmtId="4" fontId="9" fillId="0" borderId="12" xfId="0" applyNumberFormat="1" applyFont="1" applyBorder="1" applyAlignment="1">
      <alignment horizontal="center" vertical="center"/>
    </xf>
    <xf numFmtId="165" fontId="4" fillId="0" borderId="13" xfId="2" applyFont="1" applyFill="1" applyBorder="1" applyAlignment="1">
      <alignment horizontal="center" vertical="center"/>
    </xf>
    <xf numFmtId="0" fontId="9" fillId="0" borderId="14" xfId="0" applyFont="1" applyBorder="1" applyAlignment="1">
      <alignment horizontal="center" vertical="center"/>
    </xf>
    <xf numFmtId="0" fontId="9" fillId="0" borderId="15" xfId="0" applyFont="1" applyBorder="1" applyAlignment="1">
      <alignment horizontal="left" vertical="center"/>
    </xf>
    <xf numFmtId="0" fontId="9" fillId="0" borderId="15" xfId="0" applyFont="1" applyBorder="1" applyAlignment="1">
      <alignment horizontal="center" vertical="center"/>
    </xf>
    <xf numFmtId="4" fontId="9" fillId="0" borderId="15" xfId="0" applyNumberFormat="1" applyFont="1" applyBorder="1" applyAlignment="1">
      <alignment horizontal="center" vertical="center"/>
    </xf>
    <xf numFmtId="165" fontId="4" fillId="0" borderId="16" xfId="2" applyFont="1" applyFill="1" applyBorder="1" applyAlignment="1">
      <alignment horizontal="center" vertical="center"/>
    </xf>
    <xf numFmtId="0" fontId="13" fillId="2" borderId="19" xfId="1" applyFont="1" applyFill="1" applyBorder="1" applyAlignment="1">
      <alignment horizontal="center" vertical="center"/>
    </xf>
    <xf numFmtId="0" fontId="13" fillId="2" borderId="20" xfId="1" applyFont="1" applyFill="1" applyBorder="1" applyAlignment="1">
      <alignment horizontal="left" vertical="center"/>
    </xf>
    <xf numFmtId="0" fontId="10" fillId="2" borderId="20" xfId="1" applyFont="1" applyFill="1" applyBorder="1" applyAlignment="1">
      <alignment vertical="center"/>
    </xf>
    <xf numFmtId="0" fontId="12" fillId="2" borderId="19" xfId="0" applyFont="1" applyFill="1" applyBorder="1" applyAlignment="1">
      <alignment horizontal="center" vertical="center"/>
    </xf>
    <xf numFmtId="0" fontId="12" fillId="2" borderId="20" xfId="0" applyFont="1" applyFill="1" applyBorder="1" applyAlignment="1">
      <alignment horizontal="left" vertical="center"/>
    </xf>
    <xf numFmtId="0" fontId="9" fillId="2" borderId="20" xfId="0" applyFont="1" applyFill="1" applyBorder="1" applyAlignment="1">
      <alignment horizontal="center" vertical="center"/>
    </xf>
    <xf numFmtId="4" fontId="9" fillId="2" borderId="20" xfId="0" applyNumberFormat="1" applyFont="1" applyFill="1" applyBorder="1" applyAlignment="1">
      <alignment horizontal="center" vertical="center"/>
    </xf>
    <xf numFmtId="165" fontId="4" fillId="2" borderId="20" xfId="2" applyFont="1" applyFill="1" applyBorder="1" applyAlignment="1">
      <alignment horizontal="center" vertical="center"/>
    </xf>
    <xf numFmtId="0" fontId="11" fillId="2" borderId="20" xfId="0" applyFont="1" applyFill="1" applyBorder="1" applyAlignment="1">
      <alignment vertical="center"/>
    </xf>
    <xf numFmtId="0" fontId="10" fillId="4" borderId="2" xfId="1" applyFont="1" applyFill="1" applyBorder="1" applyAlignment="1">
      <alignment horizontal="center" vertical="center"/>
    </xf>
    <xf numFmtId="0" fontId="10" fillId="4" borderId="1" xfId="1" applyFont="1" applyFill="1" applyBorder="1" applyAlignment="1">
      <alignment horizontal="center" vertical="center"/>
    </xf>
    <xf numFmtId="10" fontId="10" fillId="4" borderId="1" xfId="1" applyNumberFormat="1" applyFont="1" applyFill="1" applyBorder="1" applyAlignment="1">
      <alignment horizontal="center" vertical="center"/>
    </xf>
    <xf numFmtId="10" fontId="10" fillId="4" borderId="1" xfId="1" applyNumberFormat="1" applyFont="1" applyFill="1" applyBorder="1" applyAlignment="1">
      <alignment horizontal="center" vertical="center" wrapText="1"/>
    </xf>
    <xf numFmtId="10" fontId="10" fillId="4" borderId="3" xfId="1" applyNumberFormat="1" applyFont="1" applyFill="1" applyBorder="1" applyAlignment="1">
      <alignment horizontal="center" vertical="center" wrapText="1"/>
    </xf>
    <xf numFmtId="10" fontId="3" fillId="0" borderId="7" xfId="1" applyNumberFormat="1" applyFont="1" applyFill="1" applyBorder="1" applyAlignment="1">
      <alignment horizontal="right" vertical="center" wrapText="1"/>
    </xf>
    <xf numFmtId="166" fontId="3" fillId="0" borderId="4" xfId="1" applyNumberFormat="1" applyFont="1" applyFill="1" applyBorder="1" applyAlignment="1">
      <alignment horizontal="center" vertical="center" wrapText="1"/>
    </xf>
    <xf numFmtId="165" fontId="3" fillId="2" borderId="9" xfId="1" applyNumberFormat="1" applyFont="1" applyFill="1" applyBorder="1" applyAlignment="1">
      <alignment horizontal="center" vertical="center" wrapText="1"/>
    </xf>
    <xf numFmtId="165" fontId="3" fillId="2" borderId="10" xfId="1" applyNumberFormat="1" applyFont="1" applyFill="1" applyBorder="1" applyAlignment="1">
      <alignment horizontal="center" vertical="center" wrapText="1"/>
    </xf>
    <xf numFmtId="0" fontId="10" fillId="2" borderId="9" xfId="1" applyFont="1" applyFill="1" applyBorder="1" applyAlignment="1">
      <alignment horizontal="right" vertical="center"/>
    </xf>
    <xf numFmtId="0" fontId="3" fillId="0" borderId="21" xfId="1" applyFont="1" applyFill="1" applyBorder="1" applyAlignment="1">
      <alignment vertical="center"/>
    </xf>
    <xf numFmtId="0" fontId="4" fillId="0" borderId="22" xfId="1" applyFont="1" applyFill="1" applyBorder="1" applyAlignment="1">
      <alignment horizontal="center" vertical="center"/>
    </xf>
    <xf numFmtId="4" fontId="4" fillId="0" borderId="22" xfId="1" applyNumberFormat="1" applyFont="1" applyFill="1" applyBorder="1" applyAlignment="1">
      <alignment horizontal="center" vertical="center"/>
    </xf>
    <xf numFmtId="165" fontId="4" fillId="0" borderId="22" xfId="2" applyFont="1" applyFill="1" applyBorder="1" applyAlignment="1">
      <alignment horizontal="center" vertical="center"/>
    </xf>
    <xf numFmtId="165" fontId="3" fillId="3" borderId="13" xfId="2" applyFont="1" applyFill="1" applyBorder="1" applyAlignment="1">
      <alignment horizontal="center" vertical="center"/>
    </xf>
    <xf numFmtId="165" fontId="4" fillId="0" borderId="23" xfId="2" applyFont="1" applyFill="1" applyBorder="1" applyAlignment="1">
      <alignment horizontal="center" vertical="center"/>
    </xf>
    <xf numFmtId="4" fontId="6" fillId="0" borderId="16" xfId="2" applyNumberFormat="1" applyFont="1" applyFill="1" applyBorder="1" applyAlignment="1">
      <alignment horizontal="center" vertical="center"/>
    </xf>
    <xf numFmtId="165" fontId="3" fillId="3" borderId="10" xfId="2" applyFont="1" applyFill="1" applyBorder="1" applyAlignment="1">
      <alignment horizontal="center" vertical="center"/>
    </xf>
    <xf numFmtId="165" fontId="14" fillId="0" borderId="16" xfId="2" applyNumberFormat="1" applyFont="1" applyFill="1" applyBorder="1" applyAlignment="1">
      <alignment horizontal="right" vertical="center"/>
    </xf>
    <xf numFmtId="4" fontId="4" fillId="2" borderId="4" xfId="2" applyNumberFormat="1" applyFont="1" applyFill="1" applyBorder="1" applyAlignment="1">
      <alignment horizontal="right" vertical="center"/>
    </xf>
    <xf numFmtId="165" fontId="3" fillId="0" borderId="13" xfId="2" applyFont="1" applyFill="1" applyBorder="1" applyAlignment="1">
      <alignment horizontal="center" vertical="center"/>
    </xf>
    <xf numFmtId="4" fontId="6" fillId="0" borderId="16" xfId="2" applyNumberFormat="1" applyFont="1" applyFill="1" applyBorder="1" applyAlignment="1">
      <alignment horizontal="right" vertical="center"/>
    </xf>
    <xf numFmtId="4" fontId="6" fillId="0" borderId="13" xfId="2" applyNumberFormat="1" applyFont="1" applyFill="1" applyBorder="1" applyAlignment="1">
      <alignment horizontal="right" vertical="center"/>
    </xf>
    <xf numFmtId="165" fontId="5" fillId="0" borderId="16" xfId="2" applyNumberFormat="1" applyFont="1" applyFill="1" applyBorder="1" applyAlignment="1">
      <alignment horizontal="right" vertical="center"/>
    </xf>
    <xf numFmtId="4" fontId="0" fillId="0" borderId="16" xfId="0" applyNumberFormat="1" applyBorder="1" applyAlignment="1">
      <alignment horizontal="right" vertical="center"/>
    </xf>
    <xf numFmtId="165" fontId="3" fillId="3" borderId="24" xfId="2" applyFont="1" applyFill="1" applyBorder="1" applyAlignment="1">
      <alignment horizontal="center" vertical="center"/>
    </xf>
    <xf numFmtId="4" fontId="5" fillId="0" borderId="16" xfId="2" applyNumberFormat="1" applyFont="1" applyFill="1" applyBorder="1" applyAlignment="1">
      <alignment horizontal="right" vertical="center"/>
    </xf>
    <xf numFmtId="4" fontId="9" fillId="0" borderId="15" xfId="0" applyNumberFormat="1" applyFont="1" applyFill="1" applyBorder="1" applyAlignment="1">
      <alignment horizontal="center" vertical="center"/>
    </xf>
    <xf numFmtId="4" fontId="9" fillId="0" borderId="12" xfId="0" applyNumberFormat="1" applyFont="1" applyFill="1" applyBorder="1" applyAlignment="1">
      <alignment horizontal="center" vertical="center"/>
    </xf>
    <xf numFmtId="10" fontId="3" fillId="0" borderId="5" xfId="1" applyNumberFormat="1" applyFont="1" applyFill="1" applyBorder="1" applyAlignment="1">
      <alignment horizontal="right" vertical="center" wrapText="1"/>
    </xf>
    <xf numFmtId="0" fontId="11" fillId="0" borderId="2" xfId="0" applyFont="1" applyBorder="1" applyAlignment="1">
      <alignment horizontal="center" vertical="center"/>
    </xf>
    <xf numFmtId="44" fontId="11" fillId="0" borderId="1" xfId="0" applyNumberFormat="1" applyFont="1" applyBorder="1" applyAlignment="1">
      <alignment vertical="center"/>
    </xf>
    <xf numFmtId="44" fontId="11" fillId="0" borderId="3" xfId="0" applyNumberFormat="1" applyFont="1" applyBorder="1" applyAlignment="1">
      <alignment vertical="center"/>
    </xf>
    <xf numFmtId="0" fontId="3" fillId="3" borderId="25" xfId="1" applyFont="1" applyFill="1" applyBorder="1" applyAlignment="1">
      <alignment horizontal="center" vertical="center"/>
    </xf>
    <xf numFmtId="4" fontId="3" fillId="3" borderId="20" xfId="1" applyNumberFormat="1" applyFont="1" applyFill="1" applyBorder="1" applyAlignment="1">
      <alignment horizontal="center" vertical="center"/>
    </xf>
    <xf numFmtId="4" fontId="3" fillId="3" borderId="26" xfId="1" applyNumberFormat="1" applyFont="1" applyFill="1" applyBorder="1" applyAlignment="1">
      <alignment horizontal="center" vertical="center"/>
    </xf>
    <xf numFmtId="0" fontId="4" fillId="0" borderId="11" xfId="1" applyFont="1" applyFill="1" applyBorder="1" applyAlignment="1">
      <alignment horizontal="center" vertical="center" wrapText="1"/>
    </xf>
    <xf numFmtId="0" fontId="15" fillId="0" borderId="27" xfId="0" applyFont="1" applyFill="1" applyBorder="1" applyAlignment="1" applyProtection="1">
      <alignment horizontal="left" vertical="center" wrapText="1"/>
    </xf>
    <xf numFmtId="44" fontId="0" fillId="0" borderId="0" xfId="0" applyNumberFormat="1"/>
    <xf numFmtId="0" fontId="0" fillId="5" borderId="0" xfId="0" applyFill="1"/>
    <xf numFmtId="0" fontId="0" fillId="5" borderId="28" xfId="0" applyFill="1" applyBorder="1" applyAlignment="1">
      <alignment horizontal="center" wrapText="1"/>
    </xf>
    <xf numFmtId="0" fontId="0" fillId="5" borderId="0" xfId="0" applyFill="1" applyBorder="1" applyAlignment="1">
      <alignment horizontal="center" wrapText="1"/>
    </xf>
    <xf numFmtId="0" fontId="0" fillId="5" borderId="29" xfId="0" applyFill="1" applyBorder="1" applyAlignment="1">
      <alignment horizontal="center"/>
    </xf>
    <xf numFmtId="0" fontId="0" fillId="5" borderId="30" xfId="0" applyFill="1" applyBorder="1" applyAlignment="1">
      <alignment horizontal="center" vertical="center"/>
    </xf>
    <xf numFmtId="0" fontId="0" fillId="5" borderId="30" xfId="0" applyFill="1" applyBorder="1" applyAlignment="1">
      <alignment horizontal="center"/>
    </xf>
    <xf numFmtId="0" fontId="0" fillId="5" borderId="30" xfId="0" applyFill="1" applyBorder="1"/>
    <xf numFmtId="10" fontId="0" fillId="5" borderId="30" xfId="5" applyNumberFormat="1" applyFont="1" applyFill="1" applyBorder="1"/>
    <xf numFmtId="10" fontId="7" fillId="5" borderId="30" xfId="5" applyNumberFormat="1" applyFont="1" applyFill="1" applyBorder="1"/>
    <xf numFmtId="0" fontId="0" fillId="5" borderId="30" xfId="0" applyFill="1" applyBorder="1" applyAlignment="1">
      <alignment wrapText="1"/>
    </xf>
    <xf numFmtId="0" fontId="0" fillId="5" borderId="7" xfId="0" applyFill="1" applyBorder="1"/>
    <xf numFmtId="0" fontId="7" fillId="5" borderId="6" xfId="0" applyFont="1" applyFill="1" applyBorder="1"/>
    <xf numFmtId="10" fontId="7" fillId="5" borderId="6" xfId="0" applyNumberFormat="1" applyFont="1" applyFill="1" applyBorder="1"/>
    <xf numFmtId="10" fontId="7" fillId="5" borderId="4" xfId="0" applyNumberFormat="1" applyFont="1" applyFill="1" applyBorder="1"/>
    <xf numFmtId="0" fontId="1" fillId="6" borderId="0" xfId="7" applyFill="1" applyProtection="1"/>
    <xf numFmtId="0" fontId="1" fillId="6" borderId="0" xfId="7" applyFill="1" applyAlignment="1" applyProtection="1">
      <alignment horizontal="center"/>
    </xf>
    <xf numFmtId="0" fontId="1" fillId="6" borderId="0" xfId="7" applyFont="1" applyFill="1" applyProtection="1"/>
    <xf numFmtId="0" fontId="19" fillId="7" borderId="1" xfId="7" applyFont="1" applyFill="1" applyBorder="1" applyAlignment="1" applyProtection="1">
      <alignment horizontal="center"/>
    </xf>
    <xf numFmtId="0" fontId="19" fillId="7" borderId="3" xfId="7" applyFont="1" applyFill="1" applyBorder="1" applyAlignment="1" applyProtection="1">
      <alignment horizontal="center"/>
    </xf>
    <xf numFmtId="0" fontId="20" fillId="6" borderId="0" xfId="7" applyFont="1" applyFill="1" applyProtection="1"/>
    <xf numFmtId="0" fontId="1" fillId="6" borderId="29" xfId="7" applyFill="1" applyBorder="1" applyAlignment="1" applyProtection="1">
      <alignment horizontal="center"/>
    </xf>
    <xf numFmtId="167" fontId="1" fillId="8" borderId="29" xfId="8" applyNumberFormat="1" applyFill="1" applyBorder="1" applyAlignment="1" applyProtection="1">
      <alignment horizontal="center"/>
      <protection locked="0"/>
    </xf>
    <xf numFmtId="167" fontId="1" fillId="6" borderId="29" xfId="7" applyNumberFormat="1" applyFill="1" applyBorder="1" applyAlignment="1" applyProtection="1">
      <alignment horizontal="center"/>
    </xf>
    <xf numFmtId="2" fontId="1" fillId="6" borderId="0" xfId="7" applyNumberFormat="1" applyFont="1" applyFill="1" applyProtection="1"/>
    <xf numFmtId="0" fontId="1" fillId="6" borderId="30" xfId="7" applyFill="1" applyBorder="1" applyAlignment="1" applyProtection="1">
      <alignment horizontal="center"/>
    </xf>
    <xf numFmtId="167" fontId="1" fillId="6" borderId="37" xfId="7" applyNumberFormat="1" applyFill="1" applyBorder="1" applyAlignment="1" applyProtection="1">
      <alignment horizontal="center"/>
    </xf>
    <xf numFmtId="167" fontId="1" fillId="6" borderId="38" xfId="7" applyNumberFormat="1" applyFill="1" applyBorder="1" applyAlignment="1" applyProtection="1">
      <alignment horizontal="center"/>
    </xf>
    <xf numFmtId="0" fontId="1" fillId="6" borderId="37" xfId="7" applyFill="1" applyBorder="1" applyAlignment="1" applyProtection="1">
      <alignment horizontal="left" indent="1"/>
    </xf>
    <xf numFmtId="0" fontId="1" fillId="6" borderId="38" xfId="7" applyFill="1" applyBorder="1" applyAlignment="1" applyProtection="1">
      <alignment horizontal="left" indent="1"/>
    </xf>
    <xf numFmtId="167" fontId="1" fillId="6" borderId="30" xfId="8" applyNumberFormat="1" applyFill="1" applyBorder="1" applyAlignment="1" applyProtection="1">
      <alignment horizontal="center"/>
    </xf>
    <xf numFmtId="167" fontId="1" fillId="0" borderId="30" xfId="8" applyNumberFormat="1" applyFont="1" applyFill="1" applyBorder="1" applyAlignment="1" applyProtection="1">
      <alignment horizontal="center"/>
    </xf>
    <xf numFmtId="0" fontId="1" fillId="6" borderId="6" xfId="7" applyFill="1" applyBorder="1" applyAlignment="1" applyProtection="1"/>
    <xf numFmtId="0" fontId="1" fillId="6" borderId="43" xfId="7" applyFill="1" applyBorder="1" applyAlignment="1" applyProtection="1">
      <alignment horizontal="center" vertical="top"/>
    </xf>
    <xf numFmtId="0" fontId="19" fillId="9" borderId="1" xfId="7" applyFont="1" applyFill="1" applyBorder="1" applyAlignment="1" applyProtection="1">
      <alignment horizontal="center"/>
    </xf>
    <xf numFmtId="0" fontId="19" fillId="9" borderId="3" xfId="7" applyFont="1" applyFill="1" applyBorder="1" applyAlignment="1" applyProtection="1">
      <alignment horizontal="center"/>
    </xf>
    <xf numFmtId="167" fontId="21" fillId="6" borderId="29" xfId="8" applyNumberFormat="1" applyFont="1" applyFill="1" applyBorder="1" applyAlignment="1" applyProtection="1">
      <alignment horizontal="center"/>
    </xf>
    <xf numFmtId="2" fontId="1" fillId="6" borderId="30" xfId="7" applyNumberFormat="1" applyFill="1" applyBorder="1" applyAlignment="1" applyProtection="1">
      <alignment horizontal="center"/>
    </xf>
    <xf numFmtId="17" fontId="4" fillId="6" borderId="0" xfId="7" applyNumberFormat="1" applyFont="1" applyFill="1" applyProtection="1"/>
    <xf numFmtId="0" fontId="4" fillId="6" borderId="0" xfId="7" applyFont="1" applyFill="1" applyProtection="1"/>
    <xf numFmtId="0" fontId="1" fillId="6" borderId="6" xfId="7" applyFill="1" applyBorder="1" applyProtection="1"/>
    <xf numFmtId="167" fontId="21" fillId="6" borderId="30" xfId="8" applyNumberFormat="1" applyFont="1" applyFill="1" applyBorder="1" applyAlignment="1" applyProtection="1">
      <alignment horizontal="center"/>
    </xf>
    <xf numFmtId="0" fontId="4" fillId="0" borderId="8" xfId="1" applyFont="1" applyFill="1" applyBorder="1" applyAlignment="1">
      <alignment horizontal="center" vertical="center"/>
    </xf>
    <xf numFmtId="0" fontId="4" fillId="0" borderId="7" xfId="1" applyFont="1" applyFill="1" applyBorder="1" applyAlignment="1">
      <alignment horizontal="center" vertical="center"/>
    </xf>
    <xf numFmtId="0" fontId="4" fillId="0" borderId="21" xfId="1" applyFont="1" applyFill="1" applyBorder="1" applyAlignment="1">
      <alignment vertical="center"/>
    </xf>
    <xf numFmtId="0" fontId="4" fillId="0" borderId="21" xfId="1" applyFont="1" applyFill="1" applyBorder="1" applyAlignment="1">
      <alignment vertical="center" wrapText="1"/>
    </xf>
    <xf numFmtId="0" fontId="4" fillId="0" borderId="15" xfId="1" applyFont="1" applyFill="1" applyBorder="1" applyAlignment="1">
      <alignment vertical="center" wrapText="1"/>
    </xf>
    <xf numFmtId="0" fontId="4" fillId="0" borderId="9" xfId="1" applyFont="1" applyFill="1" applyBorder="1" applyAlignment="1">
      <alignment vertical="center"/>
    </xf>
    <xf numFmtId="0" fontId="4" fillId="0" borderId="9" xfId="1" applyFont="1" applyFill="1" applyBorder="1" applyAlignment="1">
      <alignment vertical="center" wrapText="1"/>
    </xf>
    <xf numFmtId="0" fontId="4" fillId="0" borderId="5" xfId="1" applyFont="1" applyFill="1" applyBorder="1" applyAlignment="1">
      <alignment vertical="center" wrapText="1"/>
    </xf>
    <xf numFmtId="0" fontId="4" fillId="0" borderId="27" xfId="1" applyFont="1" applyFill="1" applyBorder="1" applyAlignment="1">
      <alignment vertical="center" wrapText="1"/>
    </xf>
    <xf numFmtId="0" fontId="15" fillId="0" borderId="12" xfId="0" applyFont="1" applyFill="1" applyBorder="1" applyAlignment="1" applyProtection="1">
      <alignment horizontal="left" vertical="center" wrapText="1"/>
    </xf>
    <xf numFmtId="0" fontId="4" fillId="0" borderId="6" xfId="1" applyFont="1" applyFill="1" applyBorder="1" applyAlignment="1">
      <alignment horizontal="center" vertical="center"/>
    </xf>
    <xf numFmtId="0" fontId="4" fillId="0" borderId="25" xfId="1" applyFont="1" applyFill="1" applyBorder="1" applyAlignment="1">
      <alignment horizontal="center" vertical="center"/>
    </xf>
    <xf numFmtId="0" fontId="4" fillId="0" borderId="46" xfId="1" applyFont="1" applyFill="1" applyBorder="1" applyAlignment="1">
      <alignment horizontal="center" vertical="center"/>
    </xf>
    <xf numFmtId="0" fontId="4" fillId="0" borderId="47" xfId="1" applyFont="1" applyFill="1" applyBorder="1" applyAlignment="1">
      <alignment vertical="center" wrapText="1"/>
    </xf>
    <xf numFmtId="0" fontId="0" fillId="10" borderId="30" xfId="0" applyFill="1" applyBorder="1" applyAlignment="1">
      <alignment horizontal="center" vertical="center"/>
    </xf>
    <xf numFmtId="4" fontId="0" fillId="10" borderId="30" xfId="0" applyNumberFormat="1" applyFill="1" applyBorder="1" applyAlignment="1">
      <alignment horizontal="center" vertical="center" wrapText="1"/>
    </xf>
    <xf numFmtId="0" fontId="4" fillId="0" borderId="48" xfId="1" applyFont="1" applyFill="1" applyBorder="1" applyAlignment="1">
      <alignment horizontal="center" vertical="center"/>
    </xf>
    <xf numFmtId="0" fontId="4" fillId="0" borderId="21" xfId="1" applyFont="1" applyFill="1" applyBorder="1" applyAlignment="1">
      <alignment horizontal="center" vertical="center"/>
    </xf>
    <xf numFmtId="0" fontId="4" fillId="0" borderId="49" xfId="1" applyFont="1" applyFill="1" applyBorder="1" applyAlignment="1">
      <alignment horizontal="center" vertical="center"/>
    </xf>
    <xf numFmtId="165" fontId="4" fillId="0" borderId="30" xfId="2" applyFont="1" applyFill="1" applyBorder="1" applyAlignment="1">
      <alignment horizontal="center" vertical="center"/>
    </xf>
    <xf numFmtId="0" fontId="0" fillId="10" borderId="30" xfId="0" applyFill="1" applyBorder="1" applyAlignment="1">
      <alignment horizontal="center" vertical="center" wrapText="1"/>
    </xf>
    <xf numFmtId="17" fontId="4" fillId="0" borderId="50" xfId="1" applyNumberFormat="1" applyFont="1" applyFill="1" applyBorder="1" applyAlignment="1">
      <alignment horizontal="center" vertical="center"/>
    </xf>
    <xf numFmtId="0" fontId="4" fillId="11" borderId="50" xfId="1" applyFont="1" applyFill="1" applyBorder="1" applyAlignment="1">
      <alignment horizontal="center" vertical="center" wrapText="1"/>
    </xf>
    <xf numFmtId="0" fontId="4" fillId="11" borderId="26" xfId="1" applyFont="1" applyFill="1" applyBorder="1" applyAlignment="1">
      <alignment horizontal="center" vertical="center"/>
    </xf>
    <xf numFmtId="17" fontId="4" fillId="11" borderId="50" xfId="1" applyNumberFormat="1" applyFont="1" applyFill="1" applyBorder="1" applyAlignment="1">
      <alignment horizontal="center" vertical="center"/>
    </xf>
    <xf numFmtId="17" fontId="4" fillId="11" borderId="26" xfId="1" applyNumberFormat="1" applyFont="1" applyFill="1" applyBorder="1" applyAlignment="1">
      <alignment horizontal="center" vertical="center"/>
    </xf>
    <xf numFmtId="0" fontId="4" fillId="11" borderId="51" xfId="1" applyFont="1" applyFill="1" applyBorder="1" applyAlignment="1">
      <alignment horizontal="center" vertical="center"/>
    </xf>
    <xf numFmtId="17" fontId="4" fillId="12" borderId="50" xfId="1" applyNumberFormat="1" applyFont="1" applyFill="1" applyBorder="1" applyAlignment="1">
      <alignment horizontal="center" vertical="center"/>
    </xf>
    <xf numFmtId="0" fontId="4" fillId="12" borderId="11" xfId="1" applyFont="1" applyFill="1" applyBorder="1" applyAlignment="1">
      <alignment horizontal="center" vertical="center"/>
    </xf>
    <xf numFmtId="0" fontId="4" fillId="12" borderId="22" xfId="1" applyFont="1" applyFill="1" applyBorder="1" applyAlignment="1">
      <alignment horizontal="center" vertical="center"/>
    </xf>
    <xf numFmtId="0" fontId="4" fillId="12" borderId="21" xfId="1" applyFont="1" applyFill="1" applyBorder="1" applyAlignment="1">
      <alignment vertical="center"/>
    </xf>
    <xf numFmtId="165" fontId="4" fillId="12" borderId="30" xfId="2" applyFont="1" applyFill="1" applyBorder="1" applyAlignment="1">
      <alignment horizontal="center" vertical="center"/>
    </xf>
    <xf numFmtId="0" fontId="4" fillId="12" borderId="12" xfId="1" applyFont="1" applyFill="1" applyBorder="1" applyAlignment="1">
      <alignment vertical="center"/>
    </xf>
    <xf numFmtId="0" fontId="4" fillId="12" borderId="21" xfId="1" applyFont="1" applyFill="1" applyBorder="1" applyAlignment="1">
      <alignment horizontal="center" vertical="center"/>
    </xf>
    <xf numFmtId="0" fontId="0" fillId="0" borderId="30" xfId="0" applyFill="1" applyBorder="1" applyAlignment="1">
      <alignment vertical="center"/>
    </xf>
    <xf numFmtId="165" fontId="0" fillId="11" borderId="30" xfId="0" applyNumberFormat="1" applyFill="1" applyBorder="1" applyAlignment="1">
      <alignment vertical="center"/>
    </xf>
    <xf numFmtId="165" fontId="0" fillId="0" borderId="30" xfId="0" applyNumberFormat="1" applyFill="1" applyBorder="1" applyAlignment="1">
      <alignment vertical="center"/>
    </xf>
    <xf numFmtId="0" fontId="0" fillId="12" borderId="30" xfId="0" applyFill="1" applyBorder="1" applyAlignment="1">
      <alignment vertical="center"/>
    </xf>
    <xf numFmtId="49" fontId="4" fillId="11" borderId="26" xfId="1" applyNumberFormat="1" applyFont="1" applyFill="1" applyBorder="1" applyAlignment="1">
      <alignment horizontal="center" vertical="center"/>
    </xf>
    <xf numFmtId="44" fontId="0" fillId="0" borderId="30" xfId="0" applyNumberFormat="1" applyFill="1" applyBorder="1" applyAlignment="1">
      <alignment vertical="center"/>
    </xf>
    <xf numFmtId="0" fontId="23" fillId="0" borderId="0" xfId="0" applyFont="1" applyAlignment="1">
      <alignment horizontal="center"/>
    </xf>
    <xf numFmtId="0" fontId="23" fillId="0" borderId="0" xfId="0" applyFont="1"/>
    <xf numFmtId="9" fontId="23" fillId="0" borderId="0" xfId="0" applyNumberFormat="1" applyFont="1"/>
    <xf numFmtId="0" fontId="24" fillId="0" borderId="55" xfId="0" applyFont="1" applyBorder="1" applyAlignment="1">
      <alignment horizontal="center" vertical="top" wrapText="1"/>
    </xf>
    <xf numFmtId="0" fontId="24" fillId="0" borderId="55" xfId="0" applyFont="1" applyBorder="1" applyAlignment="1">
      <alignment vertical="top" wrapText="1"/>
    </xf>
    <xf numFmtId="0" fontId="25" fillId="0" borderId="65" xfId="0" applyFont="1" applyBorder="1" applyAlignment="1">
      <alignment horizontal="center" vertical="top" wrapText="1"/>
    </xf>
    <xf numFmtId="0" fontId="26" fillId="0" borderId="0" xfId="0" applyFont="1" applyAlignment="1">
      <alignment vertical="top" wrapText="1"/>
    </xf>
    <xf numFmtId="0" fontId="24" fillId="0" borderId="63" xfId="0" applyFont="1" applyBorder="1" applyAlignment="1">
      <alignment wrapText="1"/>
    </xf>
    <xf numFmtId="0" fontId="24" fillId="10" borderId="60" xfId="0" applyFont="1" applyFill="1" applyBorder="1" applyAlignment="1">
      <alignment horizontal="right" vertical="top" wrapText="1"/>
    </xf>
    <xf numFmtId="9" fontId="24" fillId="10" borderId="61" xfId="0" applyNumberFormat="1" applyFont="1" applyFill="1" applyBorder="1" applyAlignment="1">
      <alignment vertical="top" wrapText="1"/>
    </xf>
    <xf numFmtId="0" fontId="25" fillId="10" borderId="55" xfId="0" applyFont="1" applyFill="1" applyBorder="1" applyAlignment="1">
      <alignment horizontal="center" vertical="top" wrapText="1"/>
    </xf>
    <xf numFmtId="0" fontId="25" fillId="10" borderId="56" xfId="0" applyFont="1" applyFill="1" applyBorder="1" applyAlignment="1">
      <alignment vertical="top" wrapText="1"/>
    </xf>
    <xf numFmtId="0" fontId="25" fillId="10" borderId="0" xfId="0" applyFont="1" applyFill="1" applyBorder="1" applyAlignment="1">
      <alignment vertical="top" wrapText="1"/>
    </xf>
    <xf numFmtId="0" fontId="24" fillId="10" borderId="57" xfId="0" applyFont="1" applyFill="1" applyBorder="1" applyAlignment="1">
      <alignment horizontal="center" vertical="top" wrapText="1"/>
    </xf>
    <xf numFmtId="0" fontId="24" fillId="10" borderId="58" xfId="0" applyFont="1" applyFill="1" applyBorder="1" applyAlignment="1">
      <alignment horizontal="center" vertical="top" wrapText="1"/>
    </xf>
    <xf numFmtId="0" fontId="24" fillId="10" borderId="59" xfId="0" applyFont="1" applyFill="1" applyBorder="1" applyAlignment="1">
      <alignment horizontal="center" vertical="top" wrapText="1"/>
    </xf>
    <xf numFmtId="0" fontId="24" fillId="10" borderId="55" xfId="0" applyFont="1" applyFill="1" applyBorder="1" applyAlignment="1">
      <alignment horizontal="center" vertical="top" wrapText="1"/>
    </xf>
    <xf numFmtId="0" fontId="24" fillId="10" borderId="56" xfId="0" applyFont="1" applyFill="1" applyBorder="1" applyAlignment="1">
      <alignment horizontal="center" vertical="top" wrapText="1"/>
    </xf>
    <xf numFmtId="0" fontId="24" fillId="10" borderId="62" xfId="0" applyFont="1" applyFill="1" applyBorder="1" applyAlignment="1">
      <alignment horizontal="center" vertical="center" wrapText="1"/>
    </xf>
    <xf numFmtId="0" fontId="24" fillId="10" borderId="63" xfId="0" applyFont="1" applyFill="1" applyBorder="1" applyAlignment="1">
      <alignment horizontal="center" vertical="center" wrapText="1"/>
    </xf>
    <xf numFmtId="0" fontId="24" fillId="10" borderId="56" xfId="0" applyFont="1" applyFill="1" applyBorder="1" applyAlignment="1">
      <alignment horizontal="center" vertical="center" wrapText="1"/>
    </xf>
    <xf numFmtId="0" fontId="24" fillId="10" borderId="55" xfId="0" applyFont="1" applyFill="1" applyBorder="1" applyAlignment="1">
      <alignment horizontal="center" vertical="center" wrapText="1"/>
    </xf>
    <xf numFmtId="0" fontId="24" fillId="10" borderId="64" xfId="0" applyFont="1" applyFill="1" applyBorder="1" applyAlignment="1">
      <alignment horizontal="center" vertical="center" wrapText="1"/>
    </xf>
    <xf numFmtId="9" fontId="24" fillId="10" borderId="54" xfId="0" applyNumberFormat="1" applyFont="1" applyFill="1" applyBorder="1" applyAlignment="1">
      <alignment horizontal="center" vertical="center" wrapText="1"/>
    </xf>
    <xf numFmtId="4" fontId="25" fillId="0" borderId="55" xfId="0" applyNumberFormat="1" applyFont="1" applyBorder="1" applyAlignment="1">
      <alignment horizontal="right" vertical="center" wrapText="1"/>
    </xf>
    <xf numFmtId="10" fontId="25" fillId="0" borderId="56" xfId="0" applyNumberFormat="1" applyFont="1" applyBorder="1" applyAlignment="1">
      <alignment horizontal="right" vertical="center" wrapText="1"/>
    </xf>
    <xf numFmtId="9" fontId="24" fillId="10" borderId="54" xfId="0" applyNumberFormat="1" applyFont="1" applyFill="1" applyBorder="1" applyAlignment="1">
      <alignment horizontal="right" vertical="center" wrapText="1"/>
    </xf>
    <xf numFmtId="10" fontId="25" fillId="0" borderId="63" xfId="0" applyNumberFormat="1" applyFont="1" applyBorder="1" applyAlignment="1">
      <alignment horizontal="right" vertical="center" wrapText="1"/>
    </xf>
    <xf numFmtId="4" fontId="25" fillId="0" borderId="63" xfId="0" applyNumberFormat="1" applyFont="1" applyBorder="1" applyAlignment="1">
      <alignment horizontal="right" vertical="center" wrapText="1"/>
    </xf>
    <xf numFmtId="4" fontId="25" fillId="10" borderId="55" xfId="0" applyNumberFormat="1" applyFont="1" applyFill="1" applyBorder="1" applyAlignment="1">
      <alignment horizontal="right" vertical="center" wrapText="1"/>
    </xf>
    <xf numFmtId="0" fontId="26" fillId="0" borderId="0" xfId="0" applyFont="1" applyAlignment="1">
      <alignment vertical="center" wrapText="1"/>
    </xf>
    <xf numFmtId="0" fontId="24" fillId="10" borderId="59" xfId="0" applyFont="1" applyFill="1" applyBorder="1" applyAlignment="1">
      <alignment horizontal="center" vertical="center" wrapText="1"/>
    </xf>
    <xf numFmtId="0" fontId="24" fillId="10" borderId="60" xfId="0" applyFont="1" applyFill="1" applyBorder="1" applyAlignment="1">
      <alignment horizontal="right" vertical="center" wrapText="1"/>
    </xf>
    <xf numFmtId="9" fontId="24" fillId="10" borderId="61" xfId="0" applyNumberFormat="1" applyFont="1" applyFill="1" applyBorder="1" applyAlignment="1">
      <alignment vertical="center" wrapText="1"/>
    </xf>
    <xf numFmtId="0" fontId="24" fillId="0" borderId="63" xfId="0" applyFont="1" applyFill="1" applyBorder="1" applyAlignment="1">
      <alignment vertical="center" wrapText="1"/>
    </xf>
    <xf numFmtId="0" fontId="24" fillId="0" borderId="54" xfId="0" applyFont="1" applyFill="1" applyBorder="1" applyAlignment="1">
      <alignment vertical="center" wrapText="1"/>
    </xf>
    <xf numFmtId="0" fontId="24" fillId="0" borderId="53" xfId="0" applyFont="1" applyFill="1" applyBorder="1" applyAlignment="1">
      <alignment vertical="center" wrapText="1"/>
    </xf>
    <xf numFmtId="4" fontId="24" fillId="10" borderId="55" xfId="0" applyNumberFormat="1" applyFont="1" applyFill="1" applyBorder="1" applyAlignment="1">
      <alignment horizontal="right" vertical="center" wrapText="1"/>
    </xf>
    <xf numFmtId="0" fontId="0" fillId="5" borderId="31" xfId="0" applyFill="1" applyBorder="1" applyAlignment="1">
      <alignment horizontal="center"/>
    </xf>
    <xf numFmtId="0" fontId="0" fillId="5" borderId="32" xfId="0" applyFill="1" applyBorder="1" applyAlignment="1">
      <alignment horizontal="center"/>
    </xf>
    <xf numFmtId="0" fontId="7" fillId="5" borderId="2" xfId="0" applyFont="1" applyFill="1" applyBorder="1" applyAlignment="1">
      <alignment horizontal="center" wrapText="1"/>
    </xf>
    <xf numFmtId="0" fontId="7" fillId="5" borderId="1" xfId="0" applyFont="1" applyFill="1" applyBorder="1" applyAlignment="1">
      <alignment horizontal="center" wrapText="1"/>
    </xf>
    <xf numFmtId="0" fontId="7" fillId="5" borderId="3" xfId="0" applyFont="1" applyFill="1" applyBorder="1" applyAlignment="1">
      <alignment horizontal="center" wrapText="1"/>
    </xf>
    <xf numFmtId="0" fontId="7" fillId="5" borderId="7" xfId="0" applyFont="1" applyFill="1" applyBorder="1" applyAlignment="1">
      <alignment horizontal="center"/>
    </xf>
    <xf numFmtId="0" fontId="7" fillId="5" borderId="6" xfId="0" applyFont="1" applyFill="1" applyBorder="1" applyAlignment="1">
      <alignment horizontal="center"/>
    </xf>
    <xf numFmtId="0" fontId="7" fillId="5" borderId="4" xfId="0" applyFont="1" applyFill="1" applyBorder="1" applyAlignment="1">
      <alignment horizontal="center"/>
    </xf>
    <xf numFmtId="0" fontId="7" fillId="5" borderId="30" xfId="0" applyFont="1" applyFill="1" applyBorder="1" applyAlignment="1">
      <alignment horizontal="center"/>
    </xf>
    <xf numFmtId="0" fontId="1" fillId="6" borderId="31" xfId="7" applyFill="1" applyBorder="1" applyAlignment="1" applyProtection="1">
      <alignment horizontal="center"/>
    </xf>
    <xf numFmtId="0" fontId="1" fillId="6" borderId="32" xfId="7" applyFill="1" applyBorder="1" applyAlignment="1" applyProtection="1">
      <alignment horizontal="center"/>
    </xf>
    <xf numFmtId="0" fontId="18" fillId="7" borderId="7" xfId="7" applyFont="1" applyFill="1" applyBorder="1" applyAlignment="1" applyProtection="1">
      <alignment horizontal="center"/>
    </xf>
    <xf numFmtId="0" fontId="18" fillId="7" borderId="6" xfId="7" applyFont="1" applyFill="1" applyBorder="1" applyAlignment="1" applyProtection="1">
      <alignment horizontal="center"/>
    </xf>
    <xf numFmtId="0" fontId="18" fillId="7" borderId="4" xfId="7" applyFont="1" applyFill="1" applyBorder="1" applyAlignment="1" applyProtection="1">
      <alignment horizontal="center"/>
    </xf>
    <xf numFmtId="0" fontId="3" fillId="0" borderId="7" xfId="7" applyFont="1" applyFill="1" applyBorder="1" applyAlignment="1" applyProtection="1">
      <alignment horizontal="center" vertical="center" wrapText="1"/>
    </xf>
    <xf numFmtId="0" fontId="3" fillId="0" borderId="6" xfId="7" applyFont="1" applyFill="1" applyBorder="1" applyAlignment="1" applyProtection="1">
      <alignment horizontal="center" vertical="center" wrapText="1"/>
    </xf>
    <xf numFmtId="0" fontId="16" fillId="8" borderId="6" xfId="7" applyFont="1" applyFill="1" applyBorder="1" applyAlignment="1" applyProtection="1">
      <alignment horizontal="center" vertical="center" wrapText="1"/>
      <protection locked="0"/>
    </xf>
    <xf numFmtId="0" fontId="16" fillId="8" borderId="4" xfId="7" applyFont="1" applyFill="1" applyBorder="1" applyAlignment="1" applyProtection="1">
      <alignment horizontal="center" vertical="center" wrapText="1"/>
      <protection locked="0"/>
    </xf>
    <xf numFmtId="0" fontId="19" fillId="7" borderId="2" xfId="7" applyFont="1" applyFill="1" applyBorder="1" applyAlignment="1" applyProtection="1">
      <alignment horizontal="center"/>
    </xf>
    <xf numFmtId="0" fontId="19" fillId="7" borderId="1" xfId="7" applyFont="1" applyFill="1" applyBorder="1" applyAlignment="1" applyProtection="1">
      <alignment horizontal="center"/>
    </xf>
    <xf numFmtId="0" fontId="1" fillId="6" borderId="37" xfId="7" applyFill="1" applyBorder="1" applyAlignment="1" applyProtection="1">
      <alignment horizontal="left" indent="1"/>
    </xf>
    <xf numFmtId="0" fontId="1" fillId="6" borderId="38" xfId="7" applyFill="1" applyBorder="1" applyAlignment="1" applyProtection="1">
      <alignment horizontal="left" indent="1"/>
    </xf>
    <xf numFmtId="0" fontId="19" fillId="9" borderId="7" xfId="7" applyFont="1" applyFill="1" applyBorder="1" applyAlignment="1" applyProtection="1">
      <alignment horizontal="center"/>
    </xf>
    <xf numFmtId="0" fontId="19" fillId="9" borderId="6" xfId="7" applyFont="1" applyFill="1" applyBorder="1" applyAlignment="1" applyProtection="1">
      <alignment horizontal="center"/>
    </xf>
    <xf numFmtId="0" fontId="19" fillId="9" borderId="4" xfId="7" applyFont="1" applyFill="1" applyBorder="1" applyAlignment="1" applyProtection="1">
      <alignment horizontal="center"/>
    </xf>
    <xf numFmtId="0" fontId="16" fillId="6" borderId="31" xfId="7" applyFont="1" applyFill="1" applyBorder="1" applyAlignment="1" applyProtection="1">
      <alignment horizontal="left"/>
    </xf>
    <xf numFmtId="0" fontId="16" fillId="6" borderId="36" xfId="7" applyFont="1" applyFill="1" applyBorder="1" applyAlignment="1" applyProtection="1">
      <alignment horizontal="left"/>
    </xf>
    <xf numFmtId="0" fontId="16" fillId="6" borderId="32" xfId="7" applyFont="1" applyFill="1" applyBorder="1" applyAlignment="1" applyProtection="1">
      <alignment horizontal="left"/>
    </xf>
    <xf numFmtId="0" fontId="1" fillId="6" borderId="31" xfId="7" applyFill="1" applyBorder="1" applyAlignment="1" applyProtection="1">
      <alignment horizontal="left" indent="1"/>
    </xf>
    <xf numFmtId="0" fontId="1" fillId="6" borderId="32" xfId="7" applyFill="1" applyBorder="1" applyAlignment="1" applyProtection="1">
      <alignment horizontal="left" indent="1"/>
    </xf>
    <xf numFmtId="0" fontId="4" fillId="6" borderId="0" xfId="7" applyFont="1" applyFill="1" applyBorder="1" applyAlignment="1" applyProtection="1">
      <alignment horizontal="justify" vertical="top" wrapText="1"/>
    </xf>
    <xf numFmtId="0" fontId="1" fillId="6" borderId="39" xfId="7" applyFill="1" applyBorder="1" applyAlignment="1" applyProtection="1">
      <alignment horizontal="center" vertical="center"/>
    </xf>
    <xf numFmtId="0" fontId="1" fillId="6" borderId="42" xfId="7" applyFill="1" applyBorder="1" applyAlignment="1" applyProtection="1">
      <alignment horizontal="center" vertical="center"/>
    </xf>
    <xf numFmtId="0" fontId="1" fillId="6" borderId="40" xfId="7" applyFill="1" applyBorder="1" applyAlignment="1" applyProtection="1">
      <alignment horizontal="center" vertical="center"/>
    </xf>
    <xf numFmtId="0" fontId="1" fillId="6" borderId="43" xfId="7" applyFill="1" applyBorder="1" applyAlignment="1" applyProtection="1">
      <alignment horizontal="center" vertical="center"/>
    </xf>
    <xf numFmtId="0" fontId="1" fillId="6" borderId="41" xfId="7" applyFill="1" applyBorder="1" applyAlignment="1" applyProtection="1">
      <alignment horizontal="left" vertical="center"/>
    </xf>
    <xf numFmtId="0" fontId="1" fillId="6" borderId="44" xfId="7" applyFill="1" applyBorder="1" applyAlignment="1" applyProtection="1">
      <alignment horizontal="left" vertical="center"/>
    </xf>
    <xf numFmtId="0" fontId="19" fillId="9" borderId="2" xfId="7" applyFont="1" applyFill="1" applyBorder="1" applyAlignment="1" applyProtection="1">
      <alignment horizontal="center"/>
    </xf>
    <xf numFmtId="0" fontId="19" fillId="9" borderId="1" xfId="7" applyFont="1" applyFill="1" applyBorder="1" applyAlignment="1" applyProtection="1">
      <alignment horizontal="center"/>
    </xf>
    <xf numFmtId="0" fontId="16" fillId="6" borderId="29" xfId="7" applyFont="1" applyFill="1" applyBorder="1" applyAlignment="1" applyProtection="1">
      <alignment horizontal="left" indent="2"/>
    </xf>
    <xf numFmtId="0" fontId="19" fillId="7" borderId="7" xfId="7" applyFont="1" applyFill="1" applyBorder="1" applyAlignment="1" applyProtection="1">
      <alignment horizontal="center"/>
    </xf>
    <xf numFmtId="0" fontId="19" fillId="7" borderId="6" xfId="7" applyFont="1" applyFill="1" applyBorder="1" applyAlignment="1" applyProtection="1">
      <alignment horizontal="center"/>
    </xf>
    <xf numFmtId="0" fontId="19" fillId="7" borderId="33" xfId="7" applyFont="1" applyFill="1" applyBorder="1" applyAlignment="1" applyProtection="1">
      <alignment horizontal="center"/>
    </xf>
    <xf numFmtId="0" fontId="1" fillId="6" borderId="34" xfId="7" applyFill="1" applyBorder="1" applyAlignment="1" applyProtection="1">
      <alignment horizontal="left" indent="1"/>
    </xf>
    <xf numFmtId="0" fontId="1" fillId="6" borderId="35" xfId="7" applyFill="1" applyBorder="1" applyAlignment="1" applyProtection="1">
      <alignment horizontal="left" indent="1"/>
    </xf>
    <xf numFmtId="0" fontId="19" fillId="9" borderId="33" xfId="7" applyFont="1" applyFill="1" applyBorder="1" applyAlignment="1" applyProtection="1">
      <alignment horizontal="center"/>
    </xf>
    <xf numFmtId="0" fontId="16" fillId="6" borderId="34" xfId="7" applyFont="1" applyFill="1" applyBorder="1" applyAlignment="1" applyProtection="1">
      <alignment horizontal="left" indent="2"/>
    </xf>
    <xf numFmtId="0" fontId="16" fillId="6" borderId="45" xfId="7" applyFont="1" applyFill="1" applyBorder="1" applyAlignment="1" applyProtection="1">
      <alignment horizontal="left" indent="2"/>
    </xf>
    <xf numFmtId="0" fontId="16" fillId="6" borderId="35" xfId="7" applyFont="1" applyFill="1" applyBorder="1" applyAlignment="1" applyProtection="1">
      <alignment horizontal="left" indent="2"/>
    </xf>
    <xf numFmtId="0" fontId="16" fillId="6" borderId="31" xfId="7" applyFont="1" applyFill="1" applyBorder="1" applyAlignment="1" applyProtection="1">
      <alignment horizontal="left" indent="2"/>
    </xf>
    <xf numFmtId="0" fontId="16" fillId="6" borderId="36" xfId="7" applyFont="1" applyFill="1" applyBorder="1" applyAlignment="1" applyProtection="1">
      <alignment horizontal="left" indent="2"/>
    </xf>
    <xf numFmtId="0" fontId="16" fillId="6" borderId="32" xfId="7" applyFont="1" applyFill="1" applyBorder="1" applyAlignment="1" applyProtection="1">
      <alignment horizontal="left" indent="2"/>
    </xf>
    <xf numFmtId="0" fontId="9" fillId="0" borderId="43" xfId="0" applyFont="1" applyBorder="1" applyAlignment="1">
      <alignment horizontal="center"/>
    </xf>
    <xf numFmtId="0" fontId="24" fillId="10" borderId="52" xfId="0" applyFont="1" applyFill="1" applyBorder="1" applyAlignment="1">
      <alignment horizontal="center" vertical="center" wrapText="1"/>
    </xf>
    <xf numFmtId="0" fontId="24" fillId="10" borderId="54" xfId="0" applyFont="1" applyFill="1" applyBorder="1" applyAlignment="1">
      <alignment horizontal="center" vertical="center" wrapText="1"/>
    </xf>
    <xf numFmtId="0" fontId="24" fillId="10" borderId="52" xfId="0" applyFont="1" applyFill="1" applyBorder="1" applyAlignment="1">
      <alignment horizontal="center" vertical="top" wrapText="1"/>
    </xf>
    <xf numFmtId="0" fontId="24" fillId="10" borderId="53" xfId="0" applyFont="1" applyFill="1" applyBorder="1" applyAlignment="1">
      <alignment horizontal="center" vertical="top" wrapText="1"/>
    </xf>
    <xf numFmtId="0" fontId="24" fillId="10" borderId="54" xfId="0" applyFont="1" applyFill="1" applyBorder="1" applyAlignment="1">
      <alignment horizontal="center" vertical="top" wrapText="1"/>
    </xf>
  </cellXfs>
  <cellStyles count="9">
    <cellStyle name="Moeda 2" xfId="2"/>
    <cellStyle name="Normal" xfId="0" builtinId="0"/>
    <cellStyle name="Normal 16 2" xfId="6"/>
    <cellStyle name="Normal 2" xfId="1"/>
    <cellStyle name="Normal 2 2" xfId="7"/>
    <cellStyle name="Porcentagem" xfId="5" builtinId="5"/>
    <cellStyle name="Porcentagem 2" xfId="3"/>
    <cellStyle name="Porcentagem 3" xfId="8"/>
    <cellStyle name="Separador de milhares 2" xfId="4"/>
  </cellStyles>
  <dxfs count="69">
    <dxf>
      <font>
        <b/>
        <i val="0"/>
        <condense val="0"/>
        <extend val="0"/>
      </font>
      <fill>
        <patternFill>
          <bgColor indexed="22"/>
        </patternFill>
      </fill>
    </dxf>
    <dxf>
      <font>
        <b/>
        <i val="0"/>
        <condense val="0"/>
        <extend val="0"/>
      </font>
      <fill>
        <patternFill>
          <bgColor indexed="22"/>
        </patternFill>
      </fill>
    </dxf>
    <dxf>
      <font>
        <b/>
        <i val="0"/>
        <condense val="0"/>
        <extend val="0"/>
        <color indexed="10"/>
      </font>
      <fill>
        <patternFill patternType="none">
          <bgColor indexed="65"/>
        </patternFill>
      </fill>
    </dxf>
    <dxf>
      <font>
        <b/>
        <i val="0"/>
        <condense val="0"/>
        <extend val="0"/>
        <color indexed="10"/>
      </font>
      <fill>
        <patternFill patternType="none">
          <bgColor indexed="65"/>
        </patternFill>
      </fill>
    </dxf>
    <dxf>
      <font>
        <b/>
        <i val="0"/>
        <condense val="0"/>
        <extend val="0"/>
        <color indexed="10"/>
      </font>
      <fill>
        <patternFill patternType="none">
          <bgColor indexed="65"/>
        </patternFill>
      </fill>
    </dxf>
    <dxf>
      <font>
        <b/>
        <i val="0"/>
        <condense val="0"/>
        <extend val="0"/>
        <color indexed="10"/>
      </font>
      <fill>
        <patternFill patternType="none">
          <bgColor indexed="65"/>
        </patternFill>
      </fill>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strike val="0"/>
        <condense val="0"/>
        <extend val="0"/>
        <color indexed="10"/>
      </font>
      <fill>
        <patternFill>
          <bgColor indexed="43"/>
        </patternFill>
      </fill>
    </dxf>
    <dxf>
      <font>
        <b/>
        <i val="0"/>
        <strike val="0"/>
        <condense val="0"/>
        <extend val="0"/>
        <color indexed="10"/>
      </font>
      <fill>
        <patternFill>
          <bgColor indexed="43"/>
        </patternFill>
      </fill>
    </dxf>
    <dxf>
      <font>
        <b/>
        <i val="0"/>
        <strike val="0"/>
        <condense val="0"/>
        <extend val="0"/>
        <color indexed="10"/>
      </font>
      <fill>
        <patternFill>
          <bgColor indexed="43"/>
        </patternFill>
      </fill>
    </dxf>
    <dxf>
      <font>
        <b/>
        <i val="0"/>
        <condense val="0"/>
        <extend val="0"/>
        <color indexed="10"/>
      </font>
      <fill>
        <patternFill patternType="none">
          <bgColor indexed="65"/>
        </patternFill>
      </fill>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strike val="0"/>
        <condense val="0"/>
        <extend val="0"/>
        <color indexed="10"/>
      </font>
      <fill>
        <patternFill>
          <bgColor indexed="43"/>
        </patternFill>
      </fill>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fill>
        <patternFill patternType="none">
          <bgColor indexed="65"/>
        </patternFill>
      </fill>
    </dxf>
    <dxf>
      <font>
        <b/>
        <i val="0"/>
        <strike val="0"/>
        <condense val="0"/>
        <extend val="0"/>
        <color indexed="10"/>
      </font>
      <fill>
        <patternFill>
          <bgColor indexed="43"/>
        </patternFill>
      </fill>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fill>
        <patternFill patternType="none">
          <bgColor indexed="65"/>
        </patternFill>
      </fill>
    </dxf>
    <dxf>
      <font>
        <b/>
        <i val="0"/>
        <strike val="0"/>
        <condense val="0"/>
        <extend val="0"/>
        <color indexed="10"/>
      </font>
      <fill>
        <patternFill>
          <bgColor indexed="43"/>
        </patternFill>
      </fill>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strike val="0"/>
        <condense val="0"/>
        <extend val="0"/>
        <color indexed="10"/>
      </font>
      <fill>
        <patternFill>
          <bgColor indexed="43"/>
        </patternFill>
      </fill>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strike val="0"/>
        <condense val="0"/>
        <extend val="0"/>
        <color indexed="10"/>
      </font>
      <fill>
        <patternFill>
          <bgColor indexed="43"/>
        </patternFill>
      </fill>
    </dxf>
    <dxf>
      <font>
        <b/>
        <i val="0"/>
        <condense val="0"/>
        <extend val="0"/>
        <color indexed="10"/>
      </font>
    </dxf>
    <dxf>
      <font>
        <b/>
        <i val="0"/>
        <condense val="0"/>
        <extend val="0"/>
        <color indexed="10"/>
      </font>
    </dxf>
    <dxf>
      <font>
        <b/>
        <i val="0"/>
        <condense val="0"/>
        <extend val="0"/>
        <color indexed="10"/>
      </font>
    </dxf>
    <dxf>
      <font>
        <b/>
        <i val="0"/>
        <strike val="0"/>
        <condense val="0"/>
        <extend val="0"/>
        <color indexed="10"/>
      </font>
      <fill>
        <patternFill>
          <bgColor indexed="43"/>
        </patternFill>
      </fill>
    </dxf>
    <dxf>
      <font>
        <b/>
        <i val="0"/>
        <strike val="0"/>
        <condense val="0"/>
        <extend val="0"/>
        <color indexed="10"/>
      </font>
      <fill>
        <patternFill>
          <bgColor indexed="43"/>
        </patternFill>
      </fill>
    </dxf>
    <dxf>
      <font>
        <b/>
        <i val="0"/>
        <strike val="0"/>
        <condense val="0"/>
        <extend val="0"/>
        <color indexed="10"/>
      </font>
      <fill>
        <patternFill>
          <bgColor indexed="43"/>
        </patternFill>
      </fill>
    </dxf>
    <dxf>
      <font>
        <b/>
        <i val="0"/>
        <strike val="0"/>
        <condense val="0"/>
        <extend val="0"/>
        <color indexed="10"/>
      </font>
      <fill>
        <patternFill>
          <bgColor indexed="43"/>
        </patternFill>
      </fill>
    </dxf>
    <dxf>
      <font>
        <b/>
        <i val="0"/>
        <strike val="0"/>
        <condense val="0"/>
        <extend val="0"/>
        <color indexed="10"/>
      </font>
      <fill>
        <patternFill>
          <bgColor indexed="43"/>
        </patternFill>
      </fill>
    </dxf>
    <dxf>
      <font>
        <b/>
        <i val="0"/>
        <strike val="0"/>
        <condense val="0"/>
        <extend val="0"/>
        <color indexed="10"/>
      </font>
      <fill>
        <patternFill>
          <bgColor indexed="43"/>
        </patternFill>
      </fill>
    </dxf>
    <dxf>
      <font>
        <b/>
        <i val="0"/>
        <strike val="0"/>
        <condense val="0"/>
        <extend val="0"/>
        <color indexed="10"/>
      </font>
      <fill>
        <patternFill>
          <bgColor indexed="43"/>
        </patternFill>
      </fill>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dxf>
    <dxf>
      <font>
        <b/>
        <i val="0"/>
        <condense val="0"/>
        <extend val="0"/>
        <color indexed="10"/>
      </font>
      <fill>
        <patternFill patternType="none">
          <bgColor indexed="65"/>
        </patternFill>
      </fill>
    </dxf>
    <dxf>
      <font>
        <b/>
        <i val="0"/>
        <strike val="0"/>
        <condense val="0"/>
        <extend val="0"/>
        <color indexed="10"/>
      </font>
      <fill>
        <patternFill>
          <bgColor indexed="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12</xdr:col>
      <xdr:colOff>238125</xdr:colOff>
      <xdr:row>39</xdr:row>
      <xdr:rowOff>47625</xdr:rowOff>
    </xdr:to>
    <xdr:pic>
      <xdr:nvPicPr>
        <xdr:cNvPr id="1025"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609600" y="1333500"/>
          <a:ext cx="6943725" cy="6143625"/>
        </a:xfrm>
        <a:prstGeom prst="rect">
          <a:avLst/>
        </a:prstGeom>
        <a:noFill/>
        <a:ln w="1">
          <a:noFill/>
          <a:miter lim="800000"/>
          <a:headEnd/>
          <a:tailEnd type="none" w="med" len="med"/>
        </a:ln>
        <a:effectLst/>
      </xdr:spPr>
    </xdr:pic>
    <xdr:clientData/>
  </xdr:twoCellAnchor>
  <xdr:twoCellAnchor editAs="oneCell">
    <xdr:from>
      <xdr:col>1</xdr:col>
      <xdr:colOff>0</xdr:colOff>
      <xdr:row>41</xdr:row>
      <xdr:rowOff>0</xdr:rowOff>
    </xdr:from>
    <xdr:to>
      <xdr:col>12</xdr:col>
      <xdr:colOff>600075</xdr:colOff>
      <xdr:row>71</xdr:row>
      <xdr:rowOff>47625</xdr:rowOff>
    </xdr:to>
    <xdr:pic>
      <xdr:nvPicPr>
        <xdr:cNvPr id="1026" name="Picture 2"/>
        <xdr:cNvPicPr>
          <a:picLocks noChangeAspect="1" noChangeArrowheads="1"/>
        </xdr:cNvPicPr>
      </xdr:nvPicPr>
      <xdr:blipFill>
        <a:blip xmlns:r="http://schemas.openxmlformats.org/officeDocument/2006/relationships" r:embed="rId2" cstate="print"/>
        <a:srcRect/>
        <a:stretch>
          <a:fillRect/>
        </a:stretch>
      </xdr:blipFill>
      <xdr:spPr bwMode="auto">
        <a:xfrm>
          <a:off x="609600" y="7810500"/>
          <a:ext cx="7305675" cy="5762625"/>
        </a:xfrm>
        <a:prstGeom prst="rect">
          <a:avLst/>
        </a:prstGeom>
        <a:noFill/>
        <a:ln w="1">
          <a:noFill/>
          <a:miter lim="800000"/>
          <a:headEnd/>
          <a:tailEnd type="none" w="med" len="med"/>
        </a:ln>
        <a:effec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Setor%20de%20Projetos\01_&#193;GUA\013-AG_AMPLIA&#199;&#195;O%20ETA\013-AG_PROJETO-AMPLIA&#199;&#195;O%20ETA\ETAPA%202\VOLUME%20IV%20-%20OR&#199;AMENTO\013-AG-PE-ETA-OR-002-R0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vstaats\Desktop\OR&#199;AMENTO%20SEM%20DESONERA&#199;&#195;O%20SINAPI%2006%2020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O"/>
      <sheetName val="I-SERVIÇOS INICIAIS"/>
      <sheetName val="II-FLOCULADOR"/>
      <sheetName val="III-DECANTADOR"/>
      <sheetName val="IV-FILTROS E GALERIA "/>
      <sheetName val="V-TANQUE DE LODO"/>
      <sheetName val="VI-PRÉDIO CENTRÍFUGAS"/>
      <sheetName val="VII-CAN. INTERLIGAÇÃO"/>
      <sheetName val="VIII-DIÓXIDO DE CLORO"/>
      <sheetName val="IX-URBANIZAÇÃO"/>
      <sheetName val="X-INSTALAÇÕES ELÉTRICAS"/>
      <sheetName val="Banco Dados"/>
      <sheetName val="Composições"/>
      <sheetName val="Cron Fis-Finan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2">
          <cell r="B2" t="str">
            <v>Administração Local da Obra</v>
          </cell>
          <cell r="C2" t="str">
            <v/>
          </cell>
          <cell r="D2" t="str">
            <v>mês</v>
          </cell>
          <cell r="E2">
            <v>16971</v>
          </cell>
        </row>
        <row r="3">
          <cell r="B3" t="str">
            <v>Alvenaria de tijolo maciço 7x10x20cm</v>
          </cell>
          <cell r="C3">
            <v>6113</v>
          </cell>
          <cell r="D3" t="str">
            <v>m²</v>
          </cell>
          <cell r="E3">
            <v>126.8</v>
          </cell>
        </row>
        <row r="4">
          <cell r="B4" t="str">
            <v>Areia, tamanho efetivo 0,45 mm</v>
          </cell>
          <cell r="C4">
            <v>11077</v>
          </cell>
          <cell r="D4" t="str">
            <v>m³</v>
          </cell>
          <cell r="E4">
            <v>377.78</v>
          </cell>
        </row>
        <row r="5">
          <cell r="B5" t="str">
            <v>Areia, tamanho efetivo 12,7 - 4,8 mm</v>
          </cell>
          <cell r="C5">
            <v>11075</v>
          </cell>
          <cell r="D5" t="str">
            <v>m³</v>
          </cell>
          <cell r="E5">
            <v>369.14</v>
          </cell>
        </row>
        <row r="6">
          <cell r="B6" t="str">
            <v>Areia, tamanho efetivo 19,0 - 12,70 mm</v>
          </cell>
          <cell r="C6">
            <v>11075</v>
          </cell>
          <cell r="D6" t="str">
            <v>m³</v>
          </cell>
          <cell r="E6">
            <v>369.14</v>
          </cell>
        </row>
        <row r="7">
          <cell r="B7" t="str">
            <v>Areia, tamanho efetivo 38,00 - 19,00 mm</v>
          </cell>
          <cell r="C7">
            <v>11075</v>
          </cell>
          <cell r="D7" t="str">
            <v>m³</v>
          </cell>
          <cell r="E7">
            <v>369.14</v>
          </cell>
        </row>
        <row r="8">
          <cell r="B8" t="str">
            <v>Areia, tamanho efetivo 4,8 - 2,4 mm</v>
          </cell>
          <cell r="C8">
            <v>11075</v>
          </cell>
          <cell r="D8" t="str">
            <v>m³</v>
          </cell>
          <cell r="E8">
            <v>369.14</v>
          </cell>
        </row>
        <row r="9">
          <cell r="B9" t="str">
            <v>Armadura CA - 50 (16,0mm a 25,0mm)</v>
          </cell>
          <cell r="C9" t="str">
            <v>74254/001</v>
          </cell>
          <cell r="D9" t="str">
            <v>kg</v>
          </cell>
          <cell r="E9">
            <v>6.87</v>
          </cell>
        </row>
        <row r="10">
          <cell r="B10" t="str">
            <v>Armadura CA - 50 (6,3mm a 12,5mm)</v>
          </cell>
          <cell r="C10" t="str">
            <v>74254/002</v>
          </cell>
          <cell r="D10" t="str">
            <v>kg</v>
          </cell>
          <cell r="E10">
            <v>7.91</v>
          </cell>
        </row>
        <row r="11">
          <cell r="B11" t="str">
            <v>Armadura CA - 60 (3,4mm a 6,0mm)</v>
          </cell>
          <cell r="C11" t="str">
            <v>73942/002</v>
          </cell>
          <cell r="D11" t="str">
            <v>kg</v>
          </cell>
          <cell r="E11">
            <v>8.4</v>
          </cell>
        </row>
        <row r="12">
          <cell r="B12" t="str">
            <v>Bomba dosadora de pistão vazão 1,4 m³/h e contra pressão 2 a 4 bar</v>
          </cell>
          <cell r="C12" t="str">
            <v/>
          </cell>
          <cell r="D12" t="str">
            <v>cj</v>
          </cell>
          <cell r="E12">
            <v>3538</v>
          </cell>
        </row>
        <row r="13">
          <cell r="B13" t="str">
            <v>Bomba helicoidal para lodo Q= 40 l/s e AMT=35 mca</v>
          </cell>
          <cell r="C13" t="str">
            <v/>
          </cell>
          <cell r="D13" t="str">
            <v>cj</v>
          </cell>
          <cell r="E13">
            <v>6000</v>
          </cell>
        </row>
        <row r="14">
          <cell r="B14" t="str">
            <v>Bomba submersível Q= 85 l/s e AMT= 25 mca</v>
          </cell>
          <cell r="C14" t="str">
            <v/>
          </cell>
          <cell r="D14" t="str">
            <v>cj</v>
          </cell>
          <cell r="E14">
            <v>78000</v>
          </cell>
        </row>
        <row r="15">
          <cell r="B15" t="str">
            <v xml:space="preserve">Braçadeira tipo "D" Ø 1 1/2” </v>
          </cell>
          <cell r="C15" t="str">
            <v>0394</v>
          </cell>
          <cell r="D15" t="str">
            <v>un</v>
          </cell>
          <cell r="E15">
            <v>0.73</v>
          </cell>
        </row>
        <row r="16">
          <cell r="B16" t="str">
            <v xml:space="preserve">Braçadeira tipo "D" Ø 1 1/4” </v>
          </cell>
          <cell r="C16" t="str">
            <v>0395</v>
          </cell>
          <cell r="D16" t="str">
            <v>un</v>
          </cell>
          <cell r="E16">
            <v>0.67</v>
          </cell>
        </row>
        <row r="17">
          <cell r="B17" t="str">
            <v xml:space="preserve">Braçadeira tipo "D" Ø 1” </v>
          </cell>
          <cell r="C17" t="str">
            <v>0393</v>
          </cell>
          <cell r="D17" t="str">
            <v>un</v>
          </cell>
          <cell r="E17">
            <v>0.7</v>
          </cell>
        </row>
        <row r="18">
          <cell r="B18" t="str">
            <v xml:space="preserve">Braçadeira tipo "D" Ø 2 1/2” </v>
          </cell>
          <cell r="C18" t="str">
            <v>0397</v>
          </cell>
          <cell r="D18" t="str">
            <v>un</v>
          </cell>
          <cell r="E18">
            <v>0.99</v>
          </cell>
        </row>
        <row r="19">
          <cell r="B19" t="str">
            <v xml:space="preserve">Bucha de expansão plástica S8 </v>
          </cell>
          <cell r="C19">
            <v>4376</v>
          </cell>
          <cell r="D19" t="str">
            <v>un</v>
          </cell>
          <cell r="E19">
            <v>0.22</v>
          </cell>
        </row>
        <row r="20">
          <cell r="B20" t="str">
            <v>BUCHA DE REDUÇÃO PVC ROSCÁVEL DN 1.1/4"x1"</v>
          </cell>
          <cell r="C20" t="str">
            <v>0794</v>
          </cell>
          <cell r="D20" t="str">
            <v>un</v>
          </cell>
          <cell r="E20">
            <v>2.15</v>
          </cell>
        </row>
        <row r="21">
          <cell r="B21" t="str">
            <v>BUCHA DE REDUÇÃO PVC SOLDÁVEL CURTA DN 40x32</v>
          </cell>
          <cell r="C21" t="str">
            <v>0812</v>
          </cell>
          <cell r="D21" t="str">
            <v>un</v>
          </cell>
          <cell r="E21">
            <v>1.06</v>
          </cell>
        </row>
        <row r="22">
          <cell r="B22" t="str">
            <v>Cabo de cobre múltiplo seção 2x1,0mm² - PVC 1 kV</v>
          </cell>
          <cell r="C22" t="str">
            <v>11890</v>
          </cell>
          <cell r="D22" t="str">
            <v>m</v>
          </cell>
          <cell r="E22">
            <v>2.06</v>
          </cell>
        </row>
        <row r="23">
          <cell r="B23" t="str">
            <v>Cabo de cobre múltiplo seção 4x2,5mm² - PVC 1 kV</v>
          </cell>
          <cell r="C23" t="str">
            <v/>
          </cell>
          <cell r="D23" t="str">
            <v>m</v>
          </cell>
          <cell r="E23">
            <v>9.25</v>
          </cell>
        </row>
        <row r="24">
          <cell r="B24" t="str">
            <v>Cabo de cobre múltiplo seção 4x4,0mm² - PVC 1 kV</v>
          </cell>
          <cell r="C24" t="str">
            <v/>
          </cell>
          <cell r="D24" t="str">
            <v>m</v>
          </cell>
          <cell r="E24">
            <v>14.62</v>
          </cell>
        </row>
        <row r="25">
          <cell r="B25" t="str">
            <v>Cabo de cobre múltiplo seção 4x6,0mm² - PVC 1 kV</v>
          </cell>
          <cell r="C25" t="str">
            <v/>
          </cell>
          <cell r="D25" t="str">
            <v>m</v>
          </cell>
          <cell r="E25">
            <v>19.34</v>
          </cell>
        </row>
        <row r="26">
          <cell r="B26" t="str">
            <v>Cabo de cobre singelo seção 150mm² - PVC 1 kV</v>
          </cell>
          <cell r="C26" t="str">
            <v>0999</v>
          </cell>
          <cell r="D26" t="str">
            <v>m</v>
          </cell>
          <cell r="E26">
            <v>72.63</v>
          </cell>
        </row>
        <row r="27">
          <cell r="B27" t="str">
            <v>Cabo de cobre singelo seção 16mm² - PVC 1 kV</v>
          </cell>
          <cell r="C27" t="str">
            <v>0995</v>
          </cell>
          <cell r="D27" t="str">
            <v>m</v>
          </cell>
          <cell r="E27">
            <v>9.19</v>
          </cell>
        </row>
        <row r="28">
          <cell r="B28" t="str">
            <v>Cabo de cobre singelo seção 16mm² - PVC 750 V</v>
          </cell>
          <cell r="C28">
            <v>1004</v>
          </cell>
          <cell r="D28" t="str">
            <v>m</v>
          </cell>
          <cell r="E28">
            <v>11.39</v>
          </cell>
        </row>
        <row r="29">
          <cell r="B29" t="str">
            <v>Cabo de cobre singelo seção 2,5mm² - PVC 750 V</v>
          </cell>
          <cell r="C29" t="str">
            <v>0984</v>
          </cell>
          <cell r="D29" t="str">
            <v>m</v>
          </cell>
          <cell r="E29">
            <v>1.5</v>
          </cell>
        </row>
        <row r="30">
          <cell r="B30" t="str">
            <v>Cabo de cobre singelo seção 35mm² - PVC 1 kV</v>
          </cell>
          <cell r="C30" t="str">
            <v>1019</v>
          </cell>
          <cell r="D30" t="str">
            <v>m</v>
          </cell>
          <cell r="E30">
            <v>18.649999999999999</v>
          </cell>
        </row>
        <row r="31">
          <cell r="B31" t="str">
            <v>Cabo de cobre singelo seção 35mm² - PVC 750 V</v>
          </cell>
          <cell r="C31" t="str">
            <v>0987</v>
          </cell>
          <cell r="D31" t="str">
            <v>m</v>
          </cell>
          <cell r="E31">
            <v>16.239999999999998</v>
          </cell>
        </row>
        <row r="32">
          <cell r="B32" t="str">
            <v>Cabo de cobre singelo seção 70mm² - PVC 1 kV</v>
          </cell>
          <cell r="C32" t="str">
            <v>0977</v>
          </cell>
          <cell r="D32" t="str">
            <v>m</v>
          </cell>
          <cell r="E32">
            <v>35.32</v>
          </cell>
        </row>
        <row r="33">
          <cell r="B33" t="str">
            <v>Cabo de cobre singelo seção 95mm² - PVC 1 kV</v>
          </cell>
          <cell r="C33" t="str">
            <v>0998</v>
          </cell>
          <cell r="D33" t="str">
            <v>m</v>
          </cell>
          <cell r="E33">
            <v>49.48</v>
          </cell>
        </row>
        <row r="34">
          <cell r="B34" t="str">
            <v>Caçamba para depósito de lodo seco</v>
          </cell>
          <cell r="C34" t="str">
            <v/>
          </cell>
          <cell r="D34" t="str">
            <v>cj</v>
          </cell>
          <cell r="E34">
            <v>123.15</v>
          </cell>
        </row>
        <row r="35">
          <cell r="B35" t="str">
            <v>Cadastro e desenho p/ obras de condutos livres</v>
          </cell>
          <cell r="C35">
            <v>73678</v>
          </cell>
          <cell r="D35" t="str">
            <v>m</v>
          </cell>
          <cell r="E35">
            <v>2.67</v>
          </cell>
        </row>
        <row r="36">
          <cell r="B36" t="str">
            <v>Caixa de passagem em alvenaria com tampa de concreto 800x800x800mm</v>
          </cell>
          <cell r="C36" t="str">
            <v/>
          </cell>
          <cell r="D36" t="str">
            <v>un</v>
          </cell>
          <cell r="E36">
            <v>493.48</v>
          </cell>
        </row>
        <row r="37">
          <cell r="B37" t="str">
            <v>Canteiro de Obras</v>
          </cell>
          <cell r="C37" t="str">
            <v/>
          </cell>
          <cell r="D37" t="str">
            <v>un</v>
          </cell>
          <cell r="E37">
            <v>25321.75</v>
          </cell>
        </row>
        <row r="38">
          <cell r="B38" t="str">
            <v>CAP FF JUNTA ELÁSTICA DN 100</v>
          </cell>
          <cell r="C38" t="str">
            <v/>
          </cell>
          <cell r="D38" t="str">
            <v>un</v>
          </cell>
          <cell r="E38">
            <v>82.57</v>
          </cell>
        </row>
        <row r="39">
          <cell r="B39" t="str">
            <v>CAP PEAD PE 80 PN 8 DE 160</v>
          </cell>
          <cell r="C39" t="str">
            <v/>
          </cell>
          <cell r="D39" t="str">
            <v>un</v>
          </cell>
          <cell r="E39">
            <v>103.63</v>
          </cell>
        </row>
        <row r="40">
          <cell r="B40" t="str">
            <v>Carro de movimentação</v>
          </cell>
          <cell r="C40" t="str">
            <v/>
          </cell>
          <cell r="D40" t="str">
            <v>cj</v>
          </cell>
          <cell r="E40">
            <v>17.57</v>
          </cell>
        </row>
        <row r="41">
          <cell r="B41" t="str">
            <v>Carvão Antracito, tamanho efetivo 1,00 mm</v>
          </cell>
          <cell r="C41">
            <v>10560</v>
          </cell>
          <cell r="D41" t="str">
            <v>m³</v>
          </cell>
          <cell r="E41">
            <v>2670.79</v>
          </cell>
        </row>
        <row r="42">
          <cell r="B42" t="str">
            <v>Chapisco c/ argam.de cimento e areia 1:4, espessura média 5 mm</v>
          </cell>
          <cell r="C42">
            <v>5974</v>
          </cell>
          <cell r="D42" t="str">
            <v>m²</v>
          </cell>
          <cell r="E42">
            <v>4.3099999999999996</v>
          </cell>
        </row>
        <row r="43">
          <cell r="B43" t="str">
            <v>Chuveiro lava olhos</v>
          </cell>
          <cell r="C43" t="str">
            <v/>
          </cell>
          <cell r="D43" t="str">
            <v>un</v>
          </cell>
          <cell r="E43">
            <v>2019.1</v>
          </cell>
        </row>
        <row r="44">
          <cell r="B44" t="str">
            <v>Cobertura c/ telha fibrocim 8 mm autoport.trapez. L=90cm</v>
          </cell>
          <cell r="C44" t="str">
            <v>73633 + 72082</v>
          </cell>
          <cell r="D44" t="str">
            <v>m²</v>
          </cell>
          <cell r="E44">
            <v>137.04000000000002</v>
          </cell>
        </row>
        <row r="45">
          <cell r="B45" t="str">
            <v>COLARINHO PEAD PE 80 PN 8 DE 160 + FLANGE AVULSO</v>
          </cell>
          <cell r="C45" t="str">
            <v/>
          </cell>
          <cell r="D45" t="str">
            <v>cj</v>
          </cell>
          <cell r="E45">
            <v>207.33899999999997</v>
          </cell>
        </row>
        <row r="46">
          <cell r="B46" t="str">
            <v>Comportas em aço inoxidável AISI 304, com acionamento manual por volante, dimensões de 1000 x 1280mm</v>
          </cell>
          <cell r="C46" t="str">
            <v/>
          </cell>
          <cell r="D46" t="str">
            <v>un</v>
          </cell>
          <cell r="E46">
            <v>24985.599999999999</v>
          </cell>
        </row>
        <row r="47">
          <cell r="B47" t="str">
            <v>Comportas em aço inoxidável AISI 304, com acionamento manual por volante, dimensões de 1500 x 1000mm</v>
          </cell>
          <cell r="C47" t="str">
            <v/>
          </cell>
          <cell r="D47" t="str">
            <v>un</v>
          </cell>
          <cell r="E47">
            <v>29280</v>
          </cell>
        </row>
        <row r="48">
          <cell r="B48" t="str">
            <v>Concreto bombeado 30MPa, incluindo preparo, lançamento e cura</v>
          </cell>
          <cell r="C48" t="str">
            <v>74138/004</v>
          </cell>
          <cell r="D48" t="str">
            <v>m³</v>
          </cell>
          <cell r="E48">
            <v>560.22</v>
          </cell>
        </row>
        <row r="49">
          <cell r="B49" t="str">
            <v>Concreto ciclópico</v>
          </cell>
          <cell r="C49">
            <v>73361</v>
          </cell>
          <cell r="D49" t="str">
            <v>m³</v>
          </cell>
          <cell r="E49">
            <v>328.18</v>
          </cell>
        </row>
        <row r="50">
          <cell r="B50" t="str">
            <v>Condulete de alumínio tipo X Ø 1 1/2”</v>
          </cell>
          <cell r="C50">
            <v>2582</v>
          </cell>
          <cell r="D50" t="str">
            <v>un</v>
          </cell>
          <cell r="E50">
            <v>35.54</v>
          </cell>
        </row>
        <row r="51">
          <cell r="B51" t="str">
            <v>Condulete de alumínio tipo X Ø 1 1/4”</v>
          </cell>
          <cell r="C51">
            <v>2597</v>
          </cell>
          <cell r="D51" t="str">
            <v>un</v>
          </cell>
          <cell r="E51">
            <v>27.39</v>
          </cell>
        </row>
        <row r="52">
          <cell r="B52" t="str">
            <v>Condulete de alumínio tipo X Ø 1”</v>
          </cell>
          <cell r="C52">
            <v>2581</v>
          </cell>
          <cell r="D52" t="str">
            <v>un</v>
          </cell>
          <cell r="E52">
            <v>16.32</v>
          </cell>
        </row>
        <row r="53">
          <cell r="B53" t="str">
            <v>Condulete de alumínio tipo X Ø 2 1/2”</v>
          </cell>
          <cell r="C53">
            <v>2596</v>
          </cell>
          <cell r="D53" t="str">
            <v>un</v>
          </cell>
          <cell r="E53">
            <v>50.58</v>
          </cell>
        </row>
        <row r="54">
          <cell r="B54" t="str">
            <v>Conector macho fixo Ø 1"</v>
          </cell>
          <cell r="C54" t="str">
            <v/>
          </cell>
          <cell r="D54" t="str">
            <v>un</v>
          </cell>
          <cell r="E54">
            <v>3.08</v>
          </cell>
        </row>
        <row r="55">
          <cell r="B55" t="str">
            <v>Conector macho fixo Ø 2 1/2"</v>
          </cell>
          <cell r="C55" t="str">
            <v/>
          </cell>
          <cell r="D55" t="str">
            <v>un</v>
          </cell>
          <cell r="E55">
            <v>11.34</v>
          </cell>
        </row>
        <row r="56">
          <cell r="B56" t="str">
            <v>Conector macho giratório Ø 1"</v>
          </cell>
          <cell r="C56" t="str">
            <v/>
          </cell>
          <cell r="D56" t="str">
            <v>un</v>
          </cell>
          <cell r="E56">
            <v>3.85</v>
          </cell>
        </row>
        <row r="57">
          <cell r="B57" t="str">
            <v>Conector macho giratório Ø 2 1/2"</v>
          </cell>
          <cell r="C57" t="str">
            <v/>
          </cell>
          <cell r="D57" t="str">
            <v>un</v>
          </cell>
          <cell r="E57">
            <v>14.18</v>
          </cell>
        </row>
        <row r="58">
          <cell r="B58" t="str">
            <v>CONJUNTO ACOPLAMENTO PADRÃO ANSI DN 150</v>
          </cell>
          <cell r="C58" t="str">
            <v/>
          </cell>
          <cell r="D58" t="str">
            <v>cj</v>
          </cell>
          <cell r="E58">
            <v>1133.0999999999999</v>
          </cell>
        </row>
        <row r="59">
          <cell r="B59" t="str">
            <v>CRUZETA FF COM BOLSAS DN 500</v>
          </cell>
          <cell r="C59" t="str">
            <v/>
          </cell>
          <cell r="D59" t="str">
            <v>un</v>
          </cell>
          <cell r="E59">
            <v>6097.44</v>
          </cell>
        </row>
        <row r="60">
          <cell r="B60" t="str">
            <v>CRUZETA FG DN 3"x3"</v>
          </cell>
          <cell r="C60">
            <v>1652</v>
          </cell>
          <cell r="D60" t="str">
            <v>un</v>
          </cell>
          <cell r="E60">
            <v>108.15</v>
          </cell>
        </row>
        <row r="61">
          <cell r="B61" t="str">
            <v>CURVA 22º30" FF COM BOLSAS DN 150</v>
          </cell>
          <cell r="C61" t="str">
            <v/>
          </cell>
          <cell r="D61" t="str">
            <v>un</v>
          </cell>
          <cell r="E61">
            <v>224.93</v>
          </cell>
        </row>
        <row r="62">
          <cell r="B62" t="str">
            <v>CURVA 22º30" FF COM BOLSAS DN 200</v>
          </cell>
          <cell r="C62" t="str">
            <v/>
          </cell>
          <cell r="D62" t="str">
            <v>un</v>
          </cell>
          <cell r="E62">
            <v>276.45</v>
          </cell>
        </row>
        <row r="63">
          <cell r="B63" t="str">
            <v>CURVA 45º FF COM BOLSAS DN 150</v>
          </cell>
          <cell r="C63" t="str">
            <v/>
          </cell>
          <cell r="D63" t="str">
            <v>un</v>
          </cell>
          <cell r="E63">
            <v>218.81920000000002</v>
          </cell>
        </row>
        <row r="64">
          <cell r="B64" t="str">
            <v>CURVA 45º FF COM BOLSAS DN 200</v>
          </cell>
          <cell r="C64" t="str">
            <v/>
          </cell>
          <cell r="D64" t="str">
            <v>un</v>
          </cell>
          <cell r="E64">
            <v>228.77</v>
          </cell>
        </row>
        <row r="65">
          <cell r="B65" t="str">
            <v>CURVA 45º FF COM BOLSAS DN 700</v>
          </cell>
          <cell r="C65" t="str">
            <v/>
          </cell>
          <cell r="D65" t="str">
            <v>un</v>
          </cell>
          <cell r="E65">
            <v>7422.02</v>
          </cell>
        </row>
        <row r="66">
          <cell r="B66" t="str">
            <v>CURVA 45º FF COM FLANGES DN 150</v>
          </cell>
          <cell r="C66" t="str">
            <v/>
          </cell>
          <cell r="D66" t="str">
            <v>un</v>
          </cell>
          <cell r="E66">
            <v>270.14</v>
          </cell>
        </row>
        <row r="67">
          <cell r="B67" t="str">
            <v>CURVA 45º FF COM FLANGES DN 700</v>
          </cell>
          <cell r="C67" t="str">
            <v/>
          </cell>
          <cell r="D67" t="str">
            <v>un</v>
          </cell>
          <cell r="E67">
            <v>11750.83</v>
          </cell>
        </row>
        <row r="68">
          <cell r="B68" t="str">
            <v>CURVA 45º FG MACHO-FÊMEA DN 3"</v>
          </cell>
          <cell r="C68">
            <v>1812</v>
          </cell>
          <cell r="D68" t="str">
            <v>un</v>
          </cell>
          <cell r="E68">
            <v>101.54</v>
          </cell>
        </row>
        <row r="69">
          <cell r="B69" t="str">
            <v>Curva 90° eletroduto PVC rígido, rosc. Ø 1 1/2", com luvas</v>
          </cell>
          <cell r="C69" t="str">
            <v>1875 + 1893 + 1893</v>
          </cell>
          <cell r="D69" t="str">
            <v>un</v>
          </cell>
          <cell r="E69">
            <v>10.4</v>
          </cell>
        </row>
        <row r="70">
          <cell r="B70" t="str">
            <v>Curva 90° eletroduto PVC rígido, rosc. Ø 2 1/2", com luvas</v>
          </cell>
          <cell r="C70" t="str">
            <v>1887 + 1907 + 1907</v>
          </cell>
          <cell r="D70" t="str">
            <v>un</v>
          </cell>
          <cell r="E70">
            <v>42.35</v>
          </cell>
        </row>
        <row r="71">
          <cell r="B71" t="str">
            <v>Curva 90° eletroduto PVC rígido, rosc. Ø 4", com luvas</v>
          </cell>
          <cell r="C71" t="str">
            <v>1878 + 1895 + 1895</v>
          </cell>
          <cell r="D71" t="str">
            <v>un</v>
          </cell>
          <cell r="E71">
            <v>97.97</v>
          </cell>
        </row>
        <row r="72">
          <cell r="B72" t="str">
            <v xml:space="preserve">CURVA 90º COM PONTA E BOLSA DN 200 ESGOTO PREDIAL </v>
          </cell>
          <cell r="C72">
            <v>20103</v>
          </cell>
          <cell r="D72" t="str">
            <v>un</v>
          </cell>
          <cell r="E72">
            <v>140.34</v>
          </cell>
        </row>
        <row r="73">
          <cell r="B73" t="str">
            <v>CURVA 90º FF COM BOLSAS DN 150</v>
          </cell>
          <cell r="C73" t="str">
            <v/>
          </cell>
          <cell r="D73" t="str">
            <v>un</v>
          </cell>
          <cell r="E73">
            <v>298.83999999999997</v>
          </cell>
        </row>
        <row r="74">
          <cell r="B74" t="str">
            <v>CURVA 90º FF COM BOLSAS DN 200</v>
          </cell>
          <cell r="C74" t="str">
            <v/>
          </cell>
          <cell r="D74" t="str">
            <v>un</v>
          </cell>
          <cell r="E74">
            <v>380.13</v>
          </cell>
        </row>
        <row r="75">
          <cell r="B75" t="str">
            <v>CURVA 90º FF COM BOLSAS DN 500</v>
          </cell>
          <cell r="C75" t="str">
            <v/>
          </cell>
          <cell r="D75" t="str">
            <v>un</v>
          </cell>
          <cell r="E75">
            <v>5592.24</v>
          </cell>
        </row>
        <row r="76">
          <cell r="B76" t="str">
            <v>CURVA 90º FF COM BOLSAS DN 80</v>
          </cell>
          <cell r="C76" t="str">
            <v/>
          </cell>
          <cell r="D76" t="str">
            <v>un</v>
          </cell>
          <cell r="E76">
            <v>168.37</v>
          </cell>
        </row>
        <row r="77">
          <cell r="B77" t="str">
            <v>CURVA 90º FF COM FLANGES DN 150</v>
          </cell>
          <cell r="C77" t="str">
            <v/>
          </cell>
          <cell r="D77" t="str">
            <v>un</v>
          </cell>
          <cell r="E77">
            <v>338.87</v>
          </cell>
        </row>
        <row r="78">
          <cell r="B78" t="str">
            <v>CURVA 90º FF COM FLANGES DN 200</v>
          </cell>
          <cell r="C78" t="str">
            <v/>
          </cell>
          <cell r="D78" t="str">
            <v>un</v>
          </cell>
          <cell r="E78">
            <v>426.38</v>
          </cell>
        </row>
        <row r="79">
          <cell r="B79" t="str">
            <v>CURVA 90º FF COM FLANGES DN 450</v>
          </cell>
          <cell r="C79" t="str">
            <v/>
          </cell>
          <cell r="D79" t="str">
            <v>un</v>
          </cell>
          <cell r="E79">
            <v>5497.97</v>
          </cell>
        </row>
        <row r="80">
          <cell r="B80" t="str">
            <v>CURVA 90º FF COM FLANGES DN 500</v>
          </cell>
          <cell r="C80" t="str">
            <v/>
          </cell>
          <cell r="D80" t="str">
            <v>un</v>
          </cell>
          <cell r="E80">
            <v>6332.93</v>
          </cell>
        </row>
        <row r="81">
          <cell r="B81" t="str">
            <v>CURVA 90º FF COM FLANGES DN 700</v>
          </cell>
          <cell r="C81" t="str">
            <v/>
          </cell>
          <cell r="D81" t="str">
            <v>un</v>
          </cell>
          <cell r="E81">
            <v>12993.76</v>
          </cell>
        </row>
        <row r="82">
          <cell r="B82" t="str">
            <v>CURVA 90º PEAD PE 80 PN 8 DE 160</v>
          </cell>
          <cell r="C82" t="str">
            <v/>
          </cell>
          <cell r="D82" t="str">
            <v>un</v>
          </cell>
          <cell r="E82">
            <v>240.85239999999999</v>
          </cell>
        </row>
        <row r="83">
          <cell r="B83" t="str">
            <v>Decanter centrífugo para vazão de 25 a 30 m³/h, teor de sólidos de 2 a 3,5%</v>
          </cell>
          <cell r="C83" t="str">
            <v/>
          </cell>
          <cell r="D83" t="str">
            <v>cj</v>
          </cell>
          <cell r="E83">
            <v>357100</v>
          </cell>
        </row>
        <row r="84">
          <cell r="B84" t="str">
            <v>Demolição de concreto simples</v>
          </cell>
          <cell r="C84">
            <v>73616</v>
          </cell>
          <cell r="D84" t="str">
            <v>m³</v>
          </cell>
          <cell r="E84">
            <v>163.57</v>
          </cell>
        </row>
        <row r="85">
          <cell r="B85" t="str">
            <v>Destocamento Mecânico D&lt; 30cm</v>
          </cell>
          <cell r="C85" t="str">
            <v>73871/002</v>
          </cell>
          <cell r="D85" t="str">
            <v>un</v>
          </cell>
          <cell r="E85">
            <v>33</v>
          </cell>
        </row>
        <row r="86">
          <cell r="B86" t="str">
            <v>Eletroduto flexível aço revestido em PVC Ø 1”</v>
          </cell>
          <cell r="C86">
            <v>2504</v>
          </cell>
          <cell r="D86" t="str">
            <v>m</v>
          </cell>
          <cell r="E86">
            <v>11.07</v>
          </cell>
        </row>
        <row r="87">
          <cell r="B87" t="str">
            <v>Eletroduto flexível aço revestido em PVC Ø 2 1/2”</v>
          </cell>
          <cell r="C87">
            <v>2500</v>
          </cell>
          <cell r="D87" t="str">
            <v>m</v>
          </cell>
          <cell r="E87">
            <v>44.8</v>
          </cell>
        </row>
        <row r="88">
          <cell r="B88" t="str">
            <v>Eletroduto PVC rígido roscável Ø 1 1/2"</v>
          </cell>
          <cell r="C88">
            <v>2680</v>
          </cell>
          <cell r="D88" t="str">
            <v>m</v>
          </cell>
          <cell r="E88">
            <v>6.67</v>
          </cell>
        </row>
        <row r="89">
          <cell r="B89" t="str">
            <v>Eletroduto PVC rígido roscável Ø 1 1/2" com luvas</v>
          </cell>
          <cell r="C89" t="str">
            <v>2680 + 1893 + 1893</v>
          </cell>
          <cell r="D89" t="str">
            <v>un</v>
          </cell>
          <cell r="E89">
            <v>12.53</v>
          </cell>
        </row>
        <row r="90">
          <cell r="B90" t="str">
            <v>Eletroduto PVC rígido roscável Ø 1 1/4” com luvas</v>
          </cell>
          <cell r="C90" t="str">
            <v>2684 + 1902 + 1902</v>
          </cell>
          <cell r="D90" t="str">
            <v>un</v>
          </cell>
          <cell r="E90">
            <v>10.01</v>
          </cell>
        </row>
        <row r="91">
          <cell r="B91" t="str">
            <v>Eletroduto PVC rígido roscável Ø 1” com luvas</v>
          </cell>
          <cell r="C91" t="str">
            <v>2685 + 1892 + 1892</v>
          </cell>
          <cell r="D91" t="str">
            <v>un</v>
          </cell>
          <cell r="E91">
            <v>6.38</v>
          </cell>
        </row>
        <row r="92">
          <cell r="B92" t="str">
            <v>Eletroduto PVC rígido roscável Ø 2 1/2” com luvas</v>
          </cell>
          <cell r="C92" t="str">
            <v>2682 + 1907 + 1907</v>
          </cell>
          <cell r="D92" t="str">
            <v>un</v>
          </cell>
          <cell r="E92">
            <v>68.569999999999993</v>
          </cell>
        </row>
        <row r="93">
          <cell r="B93" t="str">
            <v>Eletroduto PVC rígido roscável Ø 4"</v>
          </cell>
          <cell r="C93">
            <v>2683</v>
          </cell>
          <cell r="D93" t="str">
            <v>m</v>
          </cell>
          <cell r="E93">
            <v>33.07</v>
          </cell>
        </row>
        <row r="94">
          <cell r="B94" t="str">
            <v>Emboço com aditivo impermeabilizante, espessura 15 mm</v>
          </cell>
          <cell r="C94">
            <v>5984</v>
          </cell>
          <cell r="D94" t="str">
            <v>m²</v>
          </cell>
          <cell r="E94">
            <v>28.08</v>
          </cell>
        </row>
        <row r="95">
          <cell r="B95" t="str">
            <v>Escada pultrudada 30x20, H=1,00 m</v>
          </cell>
          <cell r="C95" t="str">
            <v/>
          </cell>
          <cell r="D95" t="str">
            <v>cj</v>
          </cell>
          <cell r="E95">
            <v>475.8</v>
          </cell>
        </row>
        <row r="96">
          <cell r="B96" t="str">
            <v>Escavação manual de valas, terra até 1,50 m</v>
          </cell>
          <cell r="C96" t="str">
            <v>73965/004</v>
          </cell>
          <cell r="D96" t="str">
            <v>m³</v>
          </cell>
          <cell r="E96">
            <v>52.94</v>
          </cell>
        </row>
        <row r="97">
          <cell r="B97" t="str">
            <v>Escavação mecânica localizada, terra até 2,0 m</v>
          </cell>
          <cell r="C97">
            <v>79480</v>
          </cell>
          <cell r="D97" t="str">
            <v>m³</v>
          </cell>
          <cell r="E97">
            <v>3.27</v>
          </cell>
        </row>
        <row r="98">
          <cell r="B98" t="str">
            <v>Escavação mecânica localizada, terra até 5,0 m</v>
          </cell>
          <cell r="C98">
            <v>73754</v>
          </cell>
          <cell r="D98" t="str">
            <v>m³</v>
          </cell>
          <cell r="E98">
            <v>8.48</v>
          </cell>
        </row>
        <row r="99">
          <cell r="B99" t="str">
            <v>Escoramento contínuo de madeira</v>
          </cell>
          <cell r="C99">
            <v>83868</v>
          </cell>
          <cell r="D99" t="str">
            <v>m²</v>
          </cell>
          <cell r="E99">
            <v>50.74</v>
          </cell>
        </row>
        <row r="100">
          <cell r="B100" t="str">
            <v>Escoramento descontínuo de madeira</v>
          </cell>
          <cell r="C100">
            <v>83867</v>
          </cell>
          <cell r="D100" t="str">
            <v>m²</v>
          </cell>
          <cell r="E100">
            <v>36.01</v>
          </cell>
        </row>
        <row r="101">
          <cell r="B101" t="str">
            <v>Esgotamento com bomba auto-escorvante 3,5 HP, a gasolina</v>
          </cell>
          <cell r="C101" t="str">
            <v>73891/001</v>
          </cell>
          <cell r="D101" t="str">
            <v>h</v>
          </cell>
          <cell r="E101">
            <v>5.91</v>
          </cell>
        </row>
        <row r="102">
          <cell r="B102" t="str">
            <v>Extintor PQS 12 Kg</v>
          </cell>
          <cell r="C102">
            <v>10890</v>
          </cell>
          <cell r="D102" t="str">
            <v>un</v>
          </cell>
          <cell r="E102">
            <v>223.06</v>
          </cell>
        </row>
        <row r="103">
          <cell r="B103" t="str">
            <v>Extintor PQS 8 Kg</v>
          </cell>
          <cell r="C103">
            <v>20977</v>
          </cell>
          <cell r="D103" t="str">
            <v>un</v>
          </cell>
          <cell r="E103">
            <v>190.79</v>
          </cell>
        </row>
        <row r="104">
          <cell r="B104" t="str">
            <v>EXTREMIDADE FF FLANGE E BOLSA DN 80</v>
          </cell>
          <cell r="C104" t="str">
            <v/>
          </cell>
          <cell r="D104" t="str">
            <v>un</v>
          </cell>
          <cell r="E104">
            <v>114.69</v>
          </cell>
        </row>
        <row r="105">
          <cell r="B105" t="str">
            <v>EXTREMIDADE FF FLANGE E PONTA DN 150</v>
          </cell>
          <cell r="C105" t="str">
            <v/>
          </cell>
          <cell r="D105" t="str">
            <v>un</v>
          </cell>
          <cell r="E105">
            <v>268.24</v>
          </cell>
        </row>
        <row r="106">
          <cell r="B106" t="str">
            <v>Fixação de tubo de distribuição de ar para lavagem dos filtros</v>
          </cell>
          <cell r="C106" t="str">
            <v/>
          </cell>
          <cell r="D106" t="str">
            <v>un</v>
          </cell>
          <cell r="E106">
            <v>23.02</v>
          </cell>
        </row>
        <row r="107">
          <cell r="B107" t="str">
            <v>FLANGE AVULSO DN 100</v>
          </cell>
          <cell r="C107" t="str">
            <v/>
          </cell>
          <cell r="D107" t="str">
            <v>un</v>
          </cell>
          <cell r="E107">
            <v>117.12</v>
          </cell>
        </row>
        <row r="108">
          <cell r="B108" t="str">
            <v>FLANGE AVULSO DN 350</v>
          </cell>
          <cell r="C108" t="str">
            <v/>
          </cell>
          <cell r="D108" t="str">
            <v>un</v>
          </cell>
          <cell r="E108">
            <v>622.19999999999993</v>
          </cell>
        </row>
        <row r="109">
          <cell r="B109" t="str">
            <v>FLANGE AVULSO DN 400</v>
          </cell>
          <cell r="C109" t="str">
            <v/>
          </cell>
          <cell r="D109" t="str">
            <v>un</v>
          </cell>
          <cell r="E109">
            <v>779.57999999999993</v>
          </cell>
        </row>
        <row r="110">
          <cell r="B110" t="str">
            <v>FLANGE COM SEXTAVADO FG DN 3"</v>
          </cell>
          <cell r="C110">
            <v>3268</v>
          </cell>
          <cell r="D110" t="str">
            <v>un</v>
          </cell>
          <cell r="E110">
            <v>56.63</v>
          </cell>
        </row>
        <row r="111">
          <cell r="B111" t="str">
            <v>FLANGE FF CEGO DN 200</v>
          </cell>
          <cell r="C111" t="str">
            <v/>
          </cell>
          <cell r="D111" t="str">
            <v>un</v>
          </cell>
          <cell r="E111">
            <v>159.55000000000001</v>
          </cell>
        </row>
        <row r="112">
          <cell r="B112" t="str">
            <v>FLANGE FF CEGO DN 450</v>
          </cell>
          <cell r="C112" t="str">
            <v/>
          </cell>
          <cell r="D112" t="str">
            <v>un</v>
          </cell>
          <cell r="E112">
            <v>788.6</v>
          </cell>
        </row>
        <row r="113">
          <cell r="B113" t="str">
            <v>FLANGE PVC ROSCÁVEL COM SEXTAVADO DN 32</v>
          </cell>
          <cell r="C113">
            <v>3258</v>
          </cell>
          <cell r="D113" t="str">
            <v>un</v>
          </cell>
          <cell r="E113">
            <v>3.94</v>
          </cell>
        </row>
        <row r="114">
          <cell r="B114" t="str">
            <v>Formas planas para concreto aparente, com escoramento</v>
          </cell>
          <cell r="C114">
            <v>73654</v>
          </cell>
          <cell r="D114" t="str">
            <v>m²</v>
          </cell>
          <cell r="E114">
            <v>94.97</v>
          </cell>
        </row>
        <row r="115">
          <cell r="B115" t="str">
            <v>Formas planas para fundação com escoramento</v>
          </cell>
          <cell r="C115" t="str">
            <v>74075/004</v>
          </cell>
          <cell r="D115" t="str">
            <v>m²</v>
          </cell>
          <cell r="E115">
            <v>62.36</v>
          </cell>
        </row>
        <row r="116">
          <cell r="B116" t="str">
            <v>Formas planas para vigas, lajes e paredes, com escoramento</v>
          </cell>
          <cell r="C116">
            <v>73410</v>
          </cell>
          <cell r="D116" t="str">
            <v>m²</v>
          </cell>
          <cell r="E116">
            <v>48.19</v>
          </cell>
        </row>
        <row r="117">
          <cell r="B117" t="str">
            <v>Grama em Leivas, transporte e plantio</v>
          </cell>
          <cell r="C117" t="str">
            <v>74236/001</v>
          </cell>
          <cell r="D117" t="str">
            <v>m²</v>
          </cell>
          <cell r="E117">
            <v>16.91</v>
          </cell>
        </row>
        <row r="118">
          <cell r="B118" t="str">
            <v>Guarda-corpo Pultrudado (h=1,20m)</v>
          </cell>
          <cell r="C118" t="str">
            <v/>
          </cell>
          <cell r="D118" t="str">
            <v>m</v>
          </cell>
          <cell r="E118">
            <v>176.9</v>
          </cell>
        </row>
        <row r="119">
          <cell r="B119" t="str">
            <v>Impermeabilização com manta PEAD</v>
          </cell>
          <cell r="C119" t="str">
            <v>74033/001</v>
          </cell>
          <cell r="D119" t="str">
            <v>m²</v>
          </cell>
          <cell r="E119">
            <v>25.58</v>
          </cell>
        </row>
        <row r="120">
          <cell r="B120" t="str">
            <v>Impermeabilização com tinta betuminosa 2 demãos</v>
          </cell>
          <cell r="C120" t="str">
            <v>74106/001</v>
          </cell>
          <cell r="D120" t="str">
            <v>m²</v>
          </cell>
          <cell r="E120">
            <v>7.61</v>
          </cell>
        </row>
        <row r="121">
          <cell r="B121" t="str">
            <v>Interruptor de luz duas seções 10A/220V</v>
          </cell>
          <cell r="C121">
            <v>7559</v>
          </cell>
          <cell r="D121" t="str">
            <v>un</v>
          </cell>
          <cell r="E121">
            <v>9.65</v>
          </cell>
        </row>
        <row r="122">
          <cell r="B122" t="str">
            <v>Interruptor de luz três seções 10A/220V</v>
          </cell>
          <cell r="C122">
            <v>7560</v>
          </cell>
          <cell r="D122" t="str">
            <v>un</v>
          </cell>
          <cell r="E122">
            <v>13.31</v>
          </cell>
        </row>
        <row r="123">
          <cell r="B123" t="str">
            <v>Janela em alumínio anodizado, cor grafite escuro, tipo basculante, dim. 1,75 x 0,50 m</v>
          </cell>
          <cell r="C123">
            <v>68052</v>
          </cell>
          <cell r="D123" t="str">
            <v>cj</v>
          </cell>
          <cell r="E123">
            <v>417.6</v>
          </cell>
        </row>
        <row r="124">
          <cell r="B124" t="str">
            <v>Janela em alumínio anodizado, cor grafite escuro, tipo basculante, dim. 1,75 x 1,00 m</v>
          </cell>
          <cell r="C124">
            <v>68052</v>
          </cell>
          <cell r="D124" t="str">
            <v>cj</v>
          </cell>
          <cell r="E124">
            <v>835.19</v>
          </cell>
        </row>
        <row r="125">
          <cell r="B125" t="str">
            <v>JOELHO 45º PVC ESGOTO DN 40</v>
          </cell>
          <cell r="C125">
            <v>20148</v>
          </cell>
          <cell r="D125" t="str">
            <v>un</v>
          </cell>
          <cell r="E125">
            <v>3.72</v>
          </cell>
        </row>
        <row r="126">
          <cell r="B126" t="str">
            <v>JOELHO 90º PVC SOLDÁVEL DN 32</v>
          </cell>
          <cell r="C126">
            <v>3536</v>
          </cell>
          <cell r="D126" t="str">
            <v>un</v>
          </cell>
          <cell r="E126">
            <v>1.4</v>
          </cell>
        </row>
        <row r="127">
          <cell r="B127" t="str">
            <v>JOELHO 90º PVC SOLDÁVEL DN 40</v>
          </cell>
          <cell r="C127">
            <v>3535</v>
          </cell>
          <cell r="D127" t="str">
            <v>un</v>
          </cell>
          <cell r="E127">
            <v>3.23</v>
          </cell>
        </row>
        <row r="128">
          <cell r="B128" t="str">
            <v>JUNÇÃO COM FLANGES FF DN 200x150</v>
          </cell>
          <cell r="C128" t="str">
            <v/>
          </cell>
          <cell r="D128" t="str">
            <v>un</v>
          </cell>
          <cell r="E128">
            <v>795.93</v>
          </cell>
        </row>
        <row r="129">
          <cell r="B129" t="str">
            <v>JUNTA DE DESMONTAGEM FF TRAVADA AXIALMENTE DN 150</v>
          </cell>
          <cell r="C129" t="str">
            <v/>
          </cell>
          <cell r="D129" t="str">
            <v>un</v>
          </cell>
          <cell r="E129">
            <v>2493.9117999999999</v>
          </cell>
        </row>
        <row r="130">
          <cell r="B130" t="str">
            <v>JUNTA DE DESMONTAGEM FF TRAVADA AXIALMENTE DN 200</v>
          </cell>
          <cell r="C130" t="str">
            <v/>
          </cell>
          <cell r="D130" t="str">
            <v>un</v>
          </cell>
          <cell r="E130">
            <v>4076.24</v>
          </cell>
        </row>
        <row r="131">
          <cell r="B131" t="str">
            <v>Junta de dilatação e de vedação, fins hidráulicos</v>
          </cell>
          <cell r="C131">
            <v>83499</v>
          </cell>
          <cell r="D131" t="str">
            <v>m</v>
          </cell>
          <cell r="E131">
            <v>449.38</v>
          </cell>
        </row>
        <row r="132">
          <cell r="B132" t="str">
            <v>Laminados de PVC</v>
          </cell>
          <cell r="C132" t="str">
            <v/>
          </cell>
          <cell r="D132" t="str">
            <v>cj</v>
          </cell>
          <cell r="E132">
            <v>515471.91120000003</v>
          </cell>
        </row>
        <row r="133">
          <cell r="B133" t="str">
            <v>Lâmpada compacta fluorescente de 45W/220V</v>
          </cell>
          <cell r="C133">
            <v>12207</v>
          </cell>
          <cell r="D133" t="str">
            <v>un</v>
          </cell>
          <cell r="E133">
            <v>11.37</v>
          </cell>
        </row>
        <row r="134">
          <cell r="B134" t="str">
            <v>Lâmpada fluorescente 32 W</v>
          </cell>
          <cell r="C134">
            <v>3754</v>
          </cell>
          <cell r="D134" t="str">
            <v>un</v>
          </cell>
          <cell r="E134">
            <v>5.21</v>
          </cell>
        </row>
        <row r="135">
          <cell r="B135" t="str">
            <v>Lastro de Brita</v>
          </cell>
          <cell r="C135" t="str">
            <v>74164/004</v>
          </cell>
          <cell r="D135" t="str">
            <v>m³</v>
          </cell>
          <cell r="E135">
            <v>83.2</v>
          </cell>
        </row>
        <row r="136">
          <cell r="B136" t="str">
            <v>Lastro de Concreto Magro</v>
          </cell>
          <cell r="C136" t="str">
            <v>74115/001</v>
          </cell>
          <cell r="D136" t="str">
            <v>m³</v>
          </cell>
          <cell r="E136">
            <v>329.93</v>
          </cell>
        </row>
        <row r="137">
          <cell r="B137" t="str">
            <v>Limpeza e Raspagem</v>
          </cell>
          <cell r="C137" t="str">
            <v>73948/016</v>
          </cell>
          <cell r="D137" t="str">
            <v>m²</v>
          </cell>
          <cell r="E137">
            <v>2.76</v>
          </cell>
        </row>
        <row r="138">
          <cell r="B138" t="str">
            <v>Locação e Nivelamento de Obras Localizadas</v>
          </cell>
          <cell r="C138" t="str">
            <v>74077/003</v>
          </cell>
          <cell r="D138" t="str">
            <v>m²</v>
          </cell>
          <cell r="E138">
            <v>4.17</v>
          </cell>
        </row>
        <row r="139">
          <cell r="B139" t="str">
            <v>Locação e Nivelamento de Obras p/ Condutos Livres</v>
          </cell>
          <cell r="C139">
            <v>73610</v>
          </cell>
          <cell r="D139" t="str">
            <v>m</v>
          </cell>
          <cell r="E139">
            <v>1.06</v>
          </cell>
        </row>
        <row r="140">
          <cell r="B140" t="str">
            <v>Luminária blindada tipo arandela 45º</v>
          </cell>
          <cell r="C140">
            <v>12223</v>
          </cell>
          <cell r="D140" t="str">
            <v>un</v>
          </cell>
          <cell r="E140">
            <v>84.5</v>
          </cell>
        </row>
        <row r="141">
          <cell r="B141" t="str">
            <v>Luminária de emergência 2x55 W</v>
          </cell>
          <cell r="C141" t="str">
            <v/>
          </cell>
          <cell r="D141" t="str">
            <v>un</v>
          </cell>
          <cell r="E141">
            <v>295.24</v>
          </cell>
        </row>
        <row r="142">
          <cell r="B142" t="str">
            <v>Luminária fluorescente 2x32W completa</v>
          </cell>
          <cell r="C142">
            <v>12239</v>
          </cell>
          <cell r="D142" t="str">
            <v>un</v>
          </cell>
          <cell r="E142">
            <v>12.63</v>
          </cell>
        </row>
        <row r="143">
          <cell r="B143" t="str">
            <v>LUVA DE REDUÇÃO FG DN 3"x1.1/2"</v>
          </cell>
          <cell r="C143">
            <v>3929</v>
          </cell>
          <cell r="D143" t="str">
            <v>un</v>
          </cell>
          <cell r="E143">
            <v>52.74</v>
          </cell>
        </row>
        <row r="144">
          <cell r="B144" t="str">
            <v>LUVA DE REDUÇÃO FG DN 3"x2.1/2"</v>
          </cell>
          <cell r="C144">
            <v>3931</v>
          </cell>
          <cell r="D144" t="str">
            <v>un</v>
          </cell>
          <cell r="E144">
            <v>52.74</v>
          </cell>
        </row>
        <row r="145">
          <cell r="B145" t="str">
            <v>LUVA PVC SOLDÁVEL E COM ROSCA DN 40x1.1/4"</v>
          </cell>
          <cell r="C145">
            <v>3905</v>
          </cell>
          <cell r="D145" t="str">
            <v>un</v>
          </cell>
          <cell r="E145">
            <v>7.92</v>
          </cell>
        </row>
        <row r="146">
          <cell r="B146" t="str">
            <v>Mão-de-Obra para as instalações das Redes Externas e Iluminação Viária</v>
          </cell>
          <cell r="C146" t="str">
            <v/>
          </cell>
          <cell r="D146" t="str">
            <v>un</v>
          </cell>
          <cell r="E146">
            <v>74250</v>
          </cell>
        </row>
        <row r="147">
          <cell r="B147" t="str">
            <v>Mão-de-Obra para as instalações do Prédio das Centrífugas - Distribuição de Força e Comando</v>
          </cell>
          <cell r="C147" t="str">
            <v/>
          </cell>
          <cell r="D147" t="str">
            <v>un</v>
          </cell>
          <cell r="E147">
            <v>34500</v>
          </cell>
        </row>
        <row r="148">
          <cell r="B148" t="str">
            <v>Mão-de-Obra para as instalações do Prédio das Centrífugas - Iluminação e Tomadas</v>
          </cell>
          <cell r="C148" t="str">
            <v/>
          </cell>
          <cell r="D148" t="str">
            <v>un</v>
          </cell>
          <cell r="E148">
            <v>0</v>
          </cell>
        </row>
        <row r="149">
          <cell r="B149" t="str">
            <v>Mão-de-Obra para as instalações do Tratamento de Lodo</v>
          </cell>
          <cell r="C149" t="str">
            <v/>
          </cell>
          <cell r="D149" t="str">
            <v>un</v>
          </cell>
          <cell r="E149">
            <v>2400</v>
          </cell>
        </row>
        <row r="150">
          <cell r="B150" t="str">
            <v>Materiais e Equipamentos fornecidos pela COMUSA</v>
          </cell>
          <cell r="C150" t="str">
            <v/>
          </cell>
          <cell r="D150" t="str">
            <v>un</v>
          </cell>
          <cell r="E150">
            <v>0</v>
          </cell>
        </row>
        <row r="151">
          <cell r="B151" t="str">
            <v>Materiais e Equipamentos fornecidos pela CONTRATADA</v>
          </cell>
          <cell r="C151" t="str">
            <v/>
          </cell>
          <cell r="D151" t="str">
            <v>un</v>
          </cell>
          <cell r="E151">
            <v>0</v>
          </cell>
        </row>
        <row r="152">
          <cell r="B152" t="str">
            <v>MEIA CALHA DN 300</v>
          </cell>
          <cell r="C152">
            <v>10541</v>
          </cell>
          <cell r="D152" t="str">
            <v>m</v>
          </cell>
          <cell r="E152">
            <v>14.05</v>
          </cell>
        </row>
        <row r="153">
          <cell r="B153" t="str">
            <v>Meio fio em concreto pré moldado 12X15X30X100</v>
          </cell>
          <cell r="C153" t="str">
            <v>74223/001</v>
          </cell>
          <cell r="D153" t="str">
            <v>m</v>
          </cell>
          <cell r="E153">
            <v>38.340000000000003</v>
          </cell>
        </row>
        <row r="154">
          <cell r="B154" t="str">
            <v>Monovia com talha e trole cap. 2 ton</v>
          </cell>
          <cell r="C154" t="str">
            <v/>
          </cell>
          <cell r="D154" t="str">
            <v>cj</v>
          </cell>
          <cell r="E154">
            <v>8723</v>
          </cell>
        </row>
        <row r="155">
          <cell r="B155" t="str">
            <v>NIPLE DUPLO FG DN 1.1/2"</v>
          </cell>
          <cell r="C155">
            <v>4209</v>
          </cell>
          <cell r="D155" t="str">
            <v>un</v>
          </cell>
          <cell r="E155">
            <v>9.36</v>
          </cell>
        </row>
        <row r="156">
          <cell r="B156" t="str">
            <v>NIPLE DUPLO FG DN 2.1/2"</v>
          </cell>
          <cell r="C156">
            <v>4208</v>
          </cell>
          <cell r="D156" t="str">
            <v>un</v>
          </cell>
          <cell r="E156">
            <v>29.08</v>
          </cell>
        </row>
        <row r="157">
          <cell r="B157" t="str">
            <v>NIPLE DUPLO FG DN 3"</v>
          </cell>
          <cell r="C157">
            <v>4182</v>
          </cell>
          <cell r="D157" t="str">
            <v>un</v>
          </cell>
          <cell r="E157">
            <v>41.31</v>
          </cell>
        </row>
        <row r="158">
          <cell r="B158" t="str">
            <v>NIPLE PVC ROSCÁVEL DN 32</v>
          </cell>
          <cell r="C158">
            <v>4215</v>
          </cell>
          <cell r="D158" t="str">
            <v>un</v>
          </cell>
          <cell r="E158">
            <v>3.36</v>
          </cell>
        </row>
        <row r="159">
          <cell r="B159" t="str">
            <v xml:space="preserve">Parafuso autoatarrachante DN 4,2x32 mm zincado  </v>
          </cell>
          <cell r="C159">
            <v>4377</v>
          </cell>
          <cell r="D159" t="str">
            <v>un</v>
          </cell>
          <cell r="E159">
            <v>0.1</v>
          </cell>
        </row>
        <row r="160">
          <cell r="B160" t="str">
            <v>Passarela com piso pultrudado, largura 1,0 m e comprimento = 17,9 m</v>
          </cell>
          <cell r="C160" t="str">
            <v/>
          </cell>
          <cell r="D160" t="str">
            <v>cj</v>
          </cell>
          <cell r="E160">
            <v>0</v>
          </cell>
        </row>
        <row r="161">
          <cell r="B161" t="str">
            <v>PEDESTAL DE MANOBRAS COM MECANISMO DE REDUÇÃO E HASTE</v>
          </cell>
          <cell r="C161" t="str">
            <v/>
          </cell>
          <cell r="D161" t="str">
            <v>un</v>
          </cell>
          <cell r="E161">
            <v>10980.82</v>
          </cell>
        </row>
        <row r="162">
          <cell r="B162" t="str">
            <v>Pedregulho para leito filtrante - 38,0 a 25,4mm</v>
          </cell>
          <cell r="C162">
            <v>11082</v>
          </cell>
          <cell r="D162" t="str">
            <v>m³</v>
          </cell>
          <cell r="E162">
            <v>545.45000000000005</v>
          </cell>
        </row>
        <row r="163">
          <cell r="B163" t="str">
            <v xml:space="preserve">Peitoril em basalto 15 cm </v>
          </cell>
          <cell r="C163" t="str">
            <v>74087/001</v>
          </cell>
          <cell r="D163" t="str">
            <v>m</v>
          </cell>
          <cell r="E163">
            <v>15.61</v>
          </cell>
        </row>
        <row r="164">
          <cell r="B164" t="str">
            <v>Pintura acrílica sobre concreto 2 demãos e selador</v>
          </cell>
          <cell r="C164" t="str">
            <v>73954/002 + 74233/001</v>
          </cell>
          <cell r="D164" t="str">
            <v>m²</v>
          </cell>
          <cell r="E164">
            <v>21.04</v>
          </cell>
        </row>
        <row r="165">
          <cell r="B165" t="str">
            <v>Pintura esmalte brilhante em ferro 2 demãos</v>
          </cell>
          <cell r="C165" t="str">
            <v>73924/001</v>
          </cell>
          <cell r="D165" t="str">
            <v>m²</v>
          </cell>
          <cell r="E165">
            <v>20.77</v>
          </cell>
        </row>
        <row r="166">
          <cell r="B166" t="str">
            <v>Pintura externa acrílica 2 demãos e selador</v>
          </cell>
          <cell r="C166" t="str">
            <v>73954/002 + 74233/001</v>
          </cell>
          <cell r="D166" t="str">
            <v>m²</v>
          </cell>
          <cell r="E166">
            <v>21.04</v>
          </cell>
        </row>
        <row r="167">
          <cell r="B167" t="str">
            <v>Piso cimentado liso (queimado)</v>
          </cell>
          <cell r="C167" t="str">
            <v>73991/003</v>
          </cell>
          <cell r="D167" t="str">
            <v>m²</v>
          </cell>
          <cell r="E167">
            <v>42.93</v>
          </cell>
        </row>
        <row r="168">
          <cell r="B168" t="str">
            <v>Piso com blocos intertravados de concreto</v>
          </cell>
          <cell r="C168" t="str">
            <v>73764/002</v>
          </cell>
          <cell r="D168" t="str">
            <v>m²</v>
          </cell>
          <cell r="E168">
            <v>79.3</v>
          </cell>
        </row>
        <row r="169">
          <cell r="B169" t="str">
            <v>Piso em basalto irregular</v>
          </cell>
          <cell r="C169" t="str">
            <v/>
          </cell>
          <cell r="D169" t="str">
            <v>m²</v>
          </cell>
          <cell r="E169">
            <v>81.47</v>
          </cell>
        </row>
        <row r="170">
          <cell r="B170" t="str">
            <v>Placa de sinalização para extintor fotoluminescente</v>
          </cell>
          <cell r="C170">
            <v>10851</v>
          </cell>
          <cell r="D170" t="str">
            <v>un</v>
          </cell>
          <cell r="E170">
            <v>64.2</v>
          </cell>
        </row>
        <row r="171">
          <cell r="B171" t="str">
            <v>Placas Institucionais 3,0 x 2,0m (COMUSA/PMNH/Órgão Financiador)</v>
          </cell>
          <cell r="C171" t="str">
            <v/>
          </cell>
          <cell r="D171" t="str">
            <v>un</v>
          </cell>
          <cell r="E171">
            <v>1200</v>
          </cell>
        </row>
        <row r="172">
          <cell r="B172" t="str">
            <v>Plantio com fornecimento de árvore regional com H &lt; 2,00m</v>
          </cell>
          <cell r="C172" t="str">
            <v>73967/002</v>
          </cell>
          <cell r="D172" t="str">
            <v>un</v>
          </cell>
          <cell r="E172">
            <v>51.31</v>
          </cell>
        </row>
        <row r="173">
          <cell r="B173" t="str">
            <v>Ponte raspadora, 24,00 x 10,70 m, velocidade 75 cm/min</v>
          </cell>
          <cell r="C173" t="str">
            <v/>
          </cell>
          <cell r="D173" t="str">
            <v>cj</v>
          </cell>
          <cell r="E173">
            <v>93500</v>
          </cell>
        </row>
        <row r="174">
          <cell r="B174" t="str">
            <v>Ponte rolante com capacidade 10 ton</v>
          </cell>
          <cell r="C174" t="str">
            <v/>
          </cell>
          <cell r="D174" t="str">
            <v>cj</v>
          </cell>
          <cell r="E174">
            <v>15225.6</v>
          </cell>
        </row>
        <row r="175">
          <cell r="B175" t="str">
            <v xml:space="preserve">Porta em alumínio anodizado, cor grafite escuro, 2 folhas de abrir, cada folha medindo 0,90 x 3,50 m, com fechadura </v>
          </cell>
          <cell r="C175" t="str">
            <v>74071/001 + 74068/004</v>
          </cell>
          <cell r="D175" t="str">
            <v>cj</v>
          </cell>
          <cell r="E175">
            <v>2079.2199999999998</v>
          </cell>
        </row>
        <row r="176">
          <cell r="B176" t="str">
            <v>Preparador de Polieletrólitos Automático com capacidade de 1.500 l/h</v>
          </cell>
          <cell r="C176" t="str">
            <v/>
          </cell>
          <cell r="D176" t="str">
            <v>cj</v>
          </cell>
          <cell r="E176">
            <v>42700</v>
          </cell>
        </row>
        <row r="177">
          <cell r="B177" t="str">
            <v>Quadro de Força do Clarificado com duas chaves de partida suave, 2 motores de 10 cv e acionamento de válvulas motorizadas</v>
          </cell>
          <cell r="C177" t="str">
            <v/>
          </cell>
          <cell r="D177" t="str">
            <v>cj</v>
          </cell>
          <cell r="E177">
            <v>4375</v>
          </cell>
        </row>
        <row r="178">
          <cell r="B178" t="str">
            <v>Quadro de Força QF-PC, com disjuntores de proteção, dois inversores de freq. de 1,0 cv , duas chaves de partida suave de 5,0 cv (Elev. Lodo Adensado) e demais equipamentos conf. Diagrama Unifilar e  e Esq. de Comando</v>
          </cell>
          <cell r="C178" t="str">
            <v/>
          </cell>
          <cell r="D178" t="str">
            <v>cj</v>
          </cell>
          <cell r="E178">
            <v>12340</v>
          </cell>
        </row>
        <row r="179">
          <cell r="B179" t="str">
            <v>Reaterro Mecanizado - obras localizadas</v>
          </cell>
          <cell r="C179" t="str">
            <v>74005/001</v>
          </cell>
          <cell r="D179" t="str">
            <v>m³</v>
          </cell>
          <cell r="E179">
            <v>3.2</v>
          </cell>
        </row>
        <row r="180">
          <cell r="B180" t="str">
            <v>Reator para 2 lâmp. Fluoresc.tipo eletrônico - AFP</v>
          </cell>
          <cell r="C180">
            <v>1079</v>
          </cell>
          <cell r="D180" t="str">
            <v>un</v>
          </cell>
          <cell r="E180">
            <v>25.99</v>
          </cell>
        </row>
        <row r="181">
          <cell r="B181" t="str">
            <v>Reboco c/argamassa, cimento e areia 1:4, c/ aditivo imperm., e=5 mm</v>
          </cell>
          <cell r="C181">
            <v>5995</v>
          </cell>
          <cell r="D181" t="str">
            <v>m²</v>
          </cell>
          <cell r="E181">
            <v>15.06</v>
          </cell>
        </row>
        <row r="182">
          <cell r="B182" t="str">
            <v>REDUÇÃO AC COM FLANGES DN 150x75</v>
          </cell>
          <cell r="C182" t="str">
            <v/>
          </cell>
          <cell r="D182" t="str">
            <v>un</v>
          </cell>
          <cell r="E182">
            <v>473.36</v>
          </cell>
        </row>
        <row r="183">
          <cell r="B183" t="str">
            <v>REDUÇÃO AC COM FLANGES DN 600x450</v>
          </cell>
          <cell r="C183" t="str">
            <v/>
          </cell>
          <cell r="D183" t="str">
            <v>un</v>
          </cell>
          <cell r="E183">
            <v>3442.84</v>
          </cell>
        </row>
        <row r="184">
          <cell r="B184" t="str">
            <v>REDUÇÃO AC COM FLANGES EXCÊNTRICA DN 200x75</v>
          </cell>
          <cell r="C184" t="str">
            <v/>
          </cell>
          <cell r="D184" t="str">
            <v>un</v>
          </cell>
          <cell r="E184">
            <v>608.78</v>
          </cell>
        </row>
        <row r="185">
          <cell r="B185" t="str">
            <v>REDUÇÃO CONCÊNTRICA PEAD PE 80 PN 8 DE 110x63</v>
          </cell>
          <cell r="C185" t="str">
            <v/>
          </cell>
          <cell r="D185" t="str">
            <v>un</v>
          </cell>
          <cell r="E185">
            <v>36.673199999999994</v>
          </cell>
        </row>
        <row r="186">
          <cell r="B186" t="str">
            <v>REDUÇÃO FF COM BOLSAS DN 150x100</v>
          </cell>
          <cell r="C186" t="str">
            <v/>
          </cell>
          <cell r="D186" t="str">
            <v>un</v>
          </cell>
          <cell r="E186">
            <v>191.41800000000001</v>
          </cell>
        </row>
        <row r="187">
          <cell r="B187" t="str">
            <v>REDUÇÃO FF PONTA E BOLSA DN 200x150</v>
          </cell>
          <cell r="C187" t="str">
            <v/>
          </cell>
          <cell r="D187" t="str">
            <v>un</v>
          </cell>
          <cell r="E187">
            <v>231.29</v>
          </cell>
        </row>
        <row r="188">
          <cell r="B188" t="str">
            <v>REDUÇÃO INÓX COM FLANGES DN 200x125 L=650mm</v>
          </cell>
          <cell r="C188" t="str">
            <v/>
          </cell>
          <cell r="D188" t="str">
            <v>un</v>
          </cell>
          <cell r="E188">
            <v>2926.78</v>
          </cell>
        </row>
        <row r="189">
          <cell r="B189" t="str">
            <v>REGISTRO CHATO COM FLANGES DN 500</v>
          </cell>
          <cell r="C189" t="str">
            <v/>
          </cell>
          <cell r="D189" t="str">
            <v>un</v>
          </cell>
          <cell r="E189">
            <v>35305.589999999997</v>
          </cell>
        </row>
        <row r="190">
          <cell r="B190" t="str">
            <v>REGISTRO DE GAVETA COM BOLSAS COM CUNHA DE BORRACHA E VOLANTE DN 150</v>
          </cell>
          <cell r="C190" t="str">
            <v/>
          </cell>
          <cell r="D190" t="str">
            <v>un</v>
          </cell>
          <cell r="E190">
            <v>1083.6300000000001</v>
          </cell>
        </row>
        <row r="191">
          <cell r="B191" t="str">
            <v>REGISTRO DE GAVETA COM FLANGES COM CUNHA DE BORRACHA DN 150</v>
          </cell>
          <cell r="C191" t="str">
            <v/>
          </cell>
          <cell r="D191" t="str">
            <v>un</v>
          </cell>
          <cell r="E191">
            <v>995.3</v>
          </cell>
        </row>
        <row r="192">
          <cell r="B192" t="str">
            <v>REGISTRO DE GAVETA COM FLANGES COM CUNHA DE BORRACHA DN 300</v>
          </cell>
          <cell r="C192" t="str">
            <v/>
          </cell>
          <cell r="D192" t="str">
            <v>un</v>
          </cell>
          <cell r="E192">
            <v>3887.96</v>
          </cell>
        </row>
        <row r="193">
          <cell r="B193" t="str">
            <v>REGISTRO DE GAVETA FG DN 3"</v>
          </cell>
          <cell r="C193">
            <v>6012</v>
          </cell>
          <cell r="D193" t="str">
            <v>un</v>
          </cell>
          <cell r="E193">
            <v>449.78</v>
          </cell>
        </row>
        <row r="194">
          <cell r="B194" t="str">
            <v>REGISTRO ESFERA PVC SOLDÁVEL DN 32</v>
          </cell>
          <cell r="C194">
            <v>11675</v>
          </cell>
          <cell r="D194" t="str">
            <v>un</v>
          </cell>
          <cell r="E194">
            <v>20.47</v>
          </cell>
        </row>
        <row r="195">
          <cell r="B195" t="str">
            <v>REGISTRO ESFERA PVC SOLDÁVEL DN 40</v>
          </cell>
          <cell r="C195">
            <v>11676</v>
          </cell>
          <cell r="D195" t="str">
            <v>un</v>
          </cell>
          <cell r="E195">
            <v>27.12</v>
          </cell>
        </row>
        <row r="196">
          <cell r="B196" t="str">
            <v>Remoção do material escavado solo (DMT = 200 m)</v>
          </cell>
          <cell r="C196" t="str">
            <v>72851 + 74034/001</v>
          </cell>
          <cell r="D196" t="str">
            <v>m³</v>
          </cell>
          <cell r="E196">
            <v>5.86</v>
          </cell>
        </row>
        <row r="197">
          <cell r="B197" t="str">
            <v>Revestimento degraus em basalto serrado</v>
          </cell>
          <cell r="C197" t="str">
            <v/>
          </cell>
          <cell r="D197" t="str">
            <v>m²</v>
          </cell>
          <cell r="E197">
            <v>140.41</v>
          </cell>
        </row>
        <row r="198">
          <cell r="B198" t="str">
            <v>Sistema de dióxido de cloro para 2,10 kg/H</v>
          </cell>
          <cell r="C198" t="str">
            <v/>
          </cell>
          <cell r="D198" t="str">
            <v>cj</v>
          </cell>
          <cell r="E198">
            <v>141400</v>
          </cell>
        </row>
        <row r="199">
          <cell r="B199" t="str">
            <v>Soleira em basalto 15 cm</v>
          </cell>
          <cell r="C199" t="str">
            <v>74159/001</v>
          </cell>
          <cell r="D199" t="str">
            <v>m</v>
          </cell>
          <cell r="E199">
            <v>20.76</v>
          </cell>
        </row>
        <row r="200">
          <cell r="B200" t="str">
            <v>Suporte de tubulação em aço inóx para tanque de lodo</v>
          </cell>
          <cell r="C200" t="str">
            <v/>
          </cell>
          <cell r="D200" t="str">
            <v>un</v>
          </cell>
          <cell r="E200">
            <v>22.78</v>
          </cell>
        </row>
        <row r="201">
          <cell r="B201" t="str">
            <v>Tampa em PRFV 0,63 x 0,63</v>
          </cell>
          <cell r="C201" t="str">
            <v/>
          </cell>
          <cell r="D201" t="str">
            <v>un</v>
          </cell>
          <cell r="E201">
            <v>2835.2799999999997</v>
          </cell>
        </row>
        <row r="202">
          <cell r="B202" t="str">
            <v>Tampa em PRFV 1,00 x 1,00 m</v>
          </cell>
          <cell r="C202" t="str">
            <v/>
          </cell>
          <cell r="D202" t="str">
            <v>un</v>
          </cell>
          <cell r="E202">
            <v>4758</v>
          </cell>
        </row>
        <row r="203">
          <cell r="B203" t="str">
            <v>TÊ AC COM FLANGES DN 450</v>
          </cell>
          <cell r="C203" t="str">
            <v/>
          </cell>
          <cell r="D203" t="str">
            <v>un</v>
          </cell>
          <cell r="E203">
            <v>4087</v>
          </cell>
        </row>
        <row r="204">
          <cell r="B204" t="str">
            <v>TÊ AC COM FLANGES DN 600x450</v>
          </cell>
          <cell r="C204" t="str">
            <v/>
          </cell>
          <cell r="D204" t="str">
            <v>un</v>
          </cell>
          <cell r="E204">
            <v>4750.68</v>
          </cell>
        </row>
        <row r="205">
          <cell r="B205" t="str">
            <v xml:space="preserve">TÊ COM BOLSA, BOLSA E PONTA DN 200x200 ESGOTO PREDIAL </v>
          </cell>
          <cell r="C205">
            <v>20175</v>
          </cell>
          <cell r="D205" t="str">
            <v>un</v>
          </cell>
          <cell r="E205">
            <v>150.5</v>
          </cell>
        </row>
        <row r="206">
          <cell r="B206" t="str">
            <v>TÊ FF COM BOLSAS DN 150</v>
          </cell>
          <cell r="C206" t="str">
            <v/>
          </cell>
          <cell r="D206" t="str">
            <v>un</v>
          </cell>
          <cell r="E206">
            <v>349.81</v>
          </cell>
        </row>
        <row r="207">
          <cell r="B207" t="str">
            <v>TÊ FF COM BOLSAS DN 200</v>
          </cell>
          <cell r="C207" t="str">
            <v/>
          </cell>
          <cell r="D207" t="str">
            <v>un</v>
          </cell>
          <cell r="E207">
            <v>496.25</v>
          </cell>
        </row>
        <row r="208">
          <cell r="B208" t="str">
            <v>TÊ FF COM FLANGES DN 150</v>
          </cell>
          <cell r="C208" t="str">
            <v/>
          </cell>
          <cell r="D208" t="str">
            <v>un</v>
          </cell>
          <cell r="E208">
            <v>382.06</v>
          </cell>
        </row>
        <row r="209">
          <cell r="B209" t="str">
            <v>TÊ FF COM FLANGES DN 200</v>
          </cell>
          <cell r="C209" t="str">
            <v/>
          </cell>
          <cell r="D209" t="str">
            <v>un</v>
          </cell>
          <cell r="E209">
            <v>564.37</v>
          </cell>
        </row>
        <row r="210">
          <cell r="B210" t="str">
            <v>TÊ FF COM FLANGES DN 200x100</v>
          </cell>
          <cell r="C210" t="str">
            <v/>
          </cell>
          <cell r="D210" t="str">
            <v>un</v>
          </cell>
          <cell r="E210">
            <v>495.02</v>
          </cell>
        </row>
        <row r="211">
          <cell r="B211" t="str">
            <v>TÊ FF COM FLANGES DN 450</v>
          </cell>
          <cell r="C211" t="str">
            <v/>
          </cell>
          <cell r="D211" t="str">
            <v>un</v>
          </cell>
          <cell r="E211">
            <v>7896.94</v>
          </cell>
        </row>
        <row r="212">
          <cell r="B212" t="str">
            <v>TÊ FG DN 3"x3"</v>
          </cell>
          <cell r="C212">
            <v>6322</v>
          </cell>
          <cell r="D212" t="str">
            <v>un</v>
          </cell>
          <cell r="E212">
            <v>82.88</v>
          </cell>
        </row>
        <row r="213">
          <cell r="B213" t="str">
            <v>TÊ PEAD PE 80 PN 8 DE 160</v>
          </cell>
          <cell r="C213" t="str">
            <v/>
          </cell>
          <cell r="D213" t="str">
            <v>un</v>
          </cell>
          <cell r="E213">
            <v>261.12880000000001</v>
          </cell>
        </row>
        <row r="214">
          <cell r="B214" t="str">
            <v>TÊ PEAD PE 80 PN 8 DE 160x110</v>
          </cell>
          <cell r="C214" t="str">
            <v/>
          </cell>
          <cell r="D214" t="str">
            <v>un</v>
          </cell>
          <cell r="E214">
            <v>520.61059999999998</v>
          </cell>
        </row>
        <row r="215">
          <cell r="B215" t="str">
            <v>TÊ PVC SOLDÁVEL DN 32x32</v>
          </cell>
          <cell r="C215">
            <v>7140</v>
          </cell>
          <cell r="D215" t="str">
            <v>un</v>
          </cell>
          <cell r="E215">
            <v>2.0299999999999998</v>
          </cell>
        </row>
        <row r="216">
          <cell r="B216" t="str">
            <v>TOCO CILÍNDRICO L=400mm DN 200 PVC ESGOTO</v>
          </cell>
          <cell r="C216">
            <v>9819</v>
          </cell>
          <cell r="D216" t="str">
            <v>un</v>
          </cell>
          <cell r="E216">
            <v>18.190000000000001</v>
          </cell>
        </row>
        <row r="217">
          <cell r="B217" t="str">
            <v>Tomada blindada, tampa mola, 25 A/250 V</v>
          </cell>
          <cell r="C217" t="str">
            <v/>
          </cell>
          <cell r="D217" t="str">
            <v>un</v>
          </cell>
          <cell r="E217">
            <v>38.799999999999997</v>
          </cell>
        </row>
        <row r="218">
          <cell r="B218" t="str">
            <v>Tomada universal 2P+T, 10A / 220V</v>
          </cell>
          <cell r="C218">
            <v>7528</v>
          </cell>
          <cell r="D218" t="str">
            <v>un</v>
          </cell>
          <cell r="E218">
            <v>5.97</v>
          </cell>
        </row>
        <row r="219">
          <cell r="B219" t="str">
            <v>TUBO AC COM PONTA, FLANGE E ANEL DE ENGASTE L=500mm DN 450</v>
          </cell>
          <cell r="C219" t="str">
            <v/>
          </cell>
          <cell r="D219" t="str">
            <v>un</v>
          </cell>
          <cell r="E219">
            <v>1467.66</v>
          </cell>
        </row>
        <row r="220">
          <cell r="B220" t="str">
            <v>TUBO AC COM PONTA, FLANGE E ANEL DE ENGASTE L=520mm DN 350</v>
          </cell>
          <cell r="C220" t="str">
            <v/>
          </cell>
          <cell r="D220" t="str">
            <v>un</v>
          </cell>
          <cell r="E220">
            <v>1065.06</v>
          </cell>
        </row>
        <row r="221">
          <cell r="B221" t="str">
            <v>TUBO AC COM PONTA, FLANGE E ANEL DE ENGASTE L=550mm DN 400</v>
          </cell>
          <cell r="C221" t="str">
            <v/>
          </cell>
          <cell r="D221" t="str">
            <v>un</v>
          </cell>
          <cell r="E221">
            <v>1263.92</v>
          </cell>
        </row>
        <row r="222">
          <cell r="B222" t="str">
            <v>TUBO AC COM PONTA, FLANGE E ANEL DE ENGASTE L=700mm DN 300</v>
          </cell>
          <cell r="C222" t="str">
            <v/>
          </cell>
          <cell r="D222" t="str">
            <v>un</v>
          </cell>
          <cell r="E222">
            <v>912.56</v>
          </cell>
        </row>
        <row r="223">
          <cell r="B223" t="str">
            <v>TUBO AC COM PONTA, FLANGE E ANEL DE ENGASTE L=700mm DN 500</v>
          </cell>
          <cell r="C223" t="str">
            <v/>
          </cell>
          <cell r="D223" t="str">
            <v>un</v>
          </cell>
          <cell r="E223">
            <v>2108.16</v>
          </cell>
        </row>
        <row r="224">
          <cell r="B224" t="str">
            <v>TUBO AC COM PONTA, FLANGE E ANEL DE ENGASTE L=770mm DN 600</v>
          </cell>
          <cell r="C224" t="str">
            <v/>
          </cell>
          <cell r="D224" t="str">
            <v>un</v>
          </cell>
          <cell r="E224">
            <v>2820.64</v>
          </cell>
        </row>
        <row r="225">
          <cell r="B225" t="str">
            <v>TUBO AC COM PONTA, FLANGE E ANEL DE ENGASTE L=800mm DN 500</v>
          </cell>
          <cell r="C225" t="str">
            <v/>
          </cell>
          <cell r="D225" t="str">
            <v>un</v>
          </cell>
          <cell r="E225">
            <v>2257</v>
          </cell>
        </row>
        <row r="226">
          <cell r="B226" t="str">
            <v>TUBO AC COM PONTA, FLANGE E ANEL DE ENGASTE L=800mm DN 700</v>
          </cell>
          <cell r="C226" t="str">
            <v/>
          </cell>
          <cell r="D226" t="str">
            <v>un</v>
          </cell>
          <cell r="E226">
            <v>4222.42</v>
          </cell>
        </row>
        <row r="227">
          <cell r="B227" t="str">
            <v>TUBO ESGOTO PREDIAL COM PONTA E BOLSA DN 100</v>
          </cell>
          <cell r="C227">
            <v>9841</v>
          </cell>
          <cell r="D227" t="str">
            <v>m</v>
          </cell>
          <cell r="E227">
            <v>18.079999999999998</v>
          </cell>
        </row>
        <row r="228">
          <cell r="B228" t="str">
            <v>TUBO ESGOTO PREDIAL COM PONTA E BOLSA DN 200</v>
          </cell>
          <cell r="C228" t="str">
            <v/>
          </cell>
          <cell r="D228" t="str">
            <v>m</v>
          </cell>
          <cell r="E228">
            <v>41.6</v>
          </cell>
        </row>
        <row r="229">
          <cell r="B229" t="str">
            <v>TUBO ESGOTO PREDIAL COM PONTA E BOLSA DN 40</v>
          </cell>
          <cell r="C229">
            <v>20067</v>
          </cell>
          <cell r="D229" t="str">
            <v>m</v>
          </cell>
          <cell r="E229">
            <v>6.87</v>
          </cell>
        </row>
        <row r="230">
          <cell r="B230" t="str">
            <v>TUBO FF CILÍNDRICO L=1800mm DN 150</v>
          </cell>
          <cell r="C230" t="str">
            <v/>
          </cell>
          <cell r="D230" t="str">
            <v>un</v>
          </cell>
          <cell r="E230">
            <v>892.87</v>
          </cell>
        </row>
        <row r="231">
          <cell r="B231" t="str">
            <v>TUBO FF CILÍNDRICO L=500mm DN 500</v>
          </cell>
          <cell r="C231" t="str">
            <v/>
          </cell>
          <cell r="D231" t="str">
            <v>un</v>
          </cell>
          <cell r="E231">
            <v>1524.39</v>
          </cell>
        </row>
        <row r="232">
          <cell r="B232" t="str">
            <v>TUBO FF CILÍNDRICO L=900mm DN 150</v>
          </cell>
          <cell r="C232" t="str">
            <v/>
          </cell>
          <cell r="D232" t="str">
            <v>un</v>
          </cell>
          <cell r="E232">
            <v>597.29</v>
          </cell>
        </row>
        <row r="233">
          <cell r="B233" t="str">
            <v>TUBO FF COM FLANGE E BOLSA L=1300mm DN 700</v>
          </cell>
          <cell r="C233" t="str">
            <v/>
          </cell>
          <cell r="D233" t="str">
            <v>un</v>
          </cell>
          <cell r="E233">
            <v>7780.64</v>
          </cell>
        </row>
        <row r="234">
          <cell r="B234" t="str">
            <v>TUBO FF COM FLANGE E PONTA L=1000mm DN 200</v>
          </cell>
          <cell r="C234" t="str">
            <v/>
          </cell>
          <cell r="D234" t="str">
            <v>un</v>
          </cell>
          <cell r="E234">
            <v>995.45</v>
          </cell>
        </row>
        <row r="235">
          <cell r="B235" t="str">
            <v>TUBO FF COM FLANGE E PONTA L=1000mm DN 450</v>
          </cell>
          <cell r="C235" t="str">
            <v/>
          </cell>
          <cell r="D235" t="str">
            <v>un</v>
          </cell>
          <cell r="E235">
            <v>2177.61</v>
          </cell>
        </row>
        <row r="236">
          <cell r="B236" t="str">
            <v>TUBO FF COM FLANGE E PONTA L=1200mm DN 500</v>
          </cell>
          <cell r="C236" t="str">
            <v/>
          </cell>
          <cell r="D236" t="str">
            <v>un</v>
          </cell>
          <cell r="E236">
            <v>2681.69</v>
          </cell>
        </row>
        <row r="237">
          <cell r="B237" t="str">
            <v>TUBO FF COM FLANGE E PONTA L=1700mm DN 500</v>
          </cell>
          <cell r="C237" t="str">
            <v/>
          </cell>
          <cell r="D237" t="str">
            <v>un</v>
          </cell>
          <cell r="E237">
            <v>3044.75</v>
          </cell>
        </row>
        <row r="238">
          <cell r="B238" t="str">
            <v>TUBO FF COM FLANGE E PONTA L=2500mm DN 150</v>
          </cell>
          <cell r="C238" t="str">
            <v/>
          </cell>
          <cell r="D238" t="str">
            <v>un</v>
          </cell>
          <cell r="E238">
            <v>1155.73</v>
          </cell>
        </row>
        <row r="239">
          <cell r="B239" t="str">
            <v>TUBO FF COM FLANGE E PONTA L=2640mm DN 500</v>
          </cell>
          <cell r="C239" t="str">
            <v/>
          </cell>
          <cell r="D239" t="str">
            <v>un</v>
          </cell>
          <cell r="E239">
            <v>3770.82</v>
          </cell>
        </row>
        <row r="240">
          <cell r="B240" t="str">
            <v>TUBO FF COM FLANGE E PONTA L=3750mm DN 150</v>
          </cell>
          <cell r="C240" t="str">
            <v/>
          </cell>
          <cell r="D240" t="str">
            <v>un</v>
          </cell>
          <cell r="E240">
            <v>1476.51</v>
          </cell>
        </row>
        <row r="241">
          <cell r="B241" t="str">
            <v>TUBO FF COM FLANGE E PONTA L=470mm DN 200</v>
          </cell>
          <cell r="C241" t="str">
            <v/>
          </cell>
          <cell r="D241" t="str">
            <v>un</v>
          </cell>
          <cell r="E241">
            <v>995.45</v>
          </cell>
        </row>
        <row r="242">
          <cell r="B242" t="str">
            <v>TUBO FF COM FLANGE E PONTA L=500mm DN 500</v>
          </cell>
          <cell r="C242" t="str">
            <v/>
          </cell>
          <cell r="D242" t="str">
            <v>un</v>
          </cell>
          <cell r="E242">
            <v>2318.65</v>
          </cell>
        </row>
        <row r="243">
          <cell r="B243" t="str">
            <v>TUBO FF COM FLANGE E PONTA L=500mm DN 700</v>
          </cell>
          <cell r="C243" t="str">
            <v/>
          </cell>
          <cell r="D243" t="str">
            <v>un</v>
          </cell>
          <cell r="E243">
            <v>2318.65</v>
          </cell>
        </row>
        <row r="244">
          <cell r="B244" t="str">
            <v>TUBO FF COM FLANGES L=1050mm DN 500</v>
          </cell>
          <cell r="C244" t="str">
            <v/>
          </cell>
          <cell r="D244" t="str">
            <v>un</v>
          </cell>
          <cell r="E244">
            <v>3870.21</v>
          </cell>
        </row>
        <row r="245">
          <cell r="B245" t="str">
            <v>TUBO FF COM FLANGES L=1150mm DN 150</v>
          </cell>
          <cell r="C245" t="str">
            <v/>
          </cell>
          <cell r="D245" t="str">
            <v>un</v>
          </cell>
          <cell r="E245">
            <v>1335.33</v>
          </cell>
        </row>
        <row r="246">
          <cell r="B246" t="str">
            <v>TUBO FF COM FLANGES L=1170mm DN 300</v>
          </cell>
          <cell r="C246" t="str">
            <v/>
          </cell>
          <cell r="D246" t="str">
            <v>un</v>
          </cell>
          <cell r="E246">
            <v>2287.3200000000002</v>
          </cell>
        </row>
        <row r="247">
          <cell r="B247" t="str">
            <v>TUBO FF COM FLANGES L=1570mm DN 300</v>
          </cell>
          <cell r="C247" t="str">
            <v/>
          </cell>
          <cell r="D247" t="str">
            <v>un</v>
          </cell>
          <cell r="E247">
            <v>2503.54</v>
          </cell>
        </row>
        <row r="248">
          <cell r="B248" t="str">
            <v>TUBO FF COM FLANGES L=1630mm DN 200</v>
          </cell>
          <cell r="C248" t="str">
            <v/>
          </cell>
          <cell r="D248" t="str">
            <v>un</v>
          </cell>
          <cell r="E248">
            <v>1735.47</v>
          </cell>
        </row>
        <row r="249">
          <cell r="B249" t="str">
            <v>TUBO FF COM FLANGES L=1890mm DN 200</v>
          </cell>
          <cell r="C249" t="str">
            <v/>
          </cell>
          <cell r="D249" t="str">
            <v>un</v>
          </cell>
          <cell r="E249">
            <v>1735.47</v>
          </cell>
        </row>
        <row r="250">
          <cell r="B250" t="str">
            <v>TUBO FF COM FLANGES L=2360mm DN 150</v>
          </cell>
          <cell r="C250" t="str">
            <v/>
          </cell>
          <cell r="D250" t="str">
            <v>un</v>
          </cell>
          <cell r="E250">
            <v>1549.51</v>
          </cell>
        </row>
        <row r="251">
          <cell r="B251" t="str">
            <v>TUBO FF COM FLANGES L=2390mm DN 700</v>
          </cell>
          <cell r="C251" t="str">
            <v/>
          </cell>
          <cell r="D251" t="str">
            <v>un</v>
          </cell>
          <cell r="E251">
            <v>11795.12</v>
          </cell>
        </row>
        <row r="252">
          <cell r="B252" t="str">
            <v>TUBO FF COM FLANGES L=2620mm DN 200</v>
          </cell>
          <cell r="C252" t="str">
            <v/>
          </cell>
          <cell r="D252" t="str">
            <v>un</v>
          </cell>
          <cell r="E252">
            <v>2011.4</v>
          </cell>
        </row>
        <row r="253">
          <cell r="B253" t="str">
            <v>TUBO FF COM FLANGES L=3900mm DN 450</v>
          </cell>
          <cell r="C253" t="str">
            <v/>
          </cell>
          <cell r="D253" t="str">
            <v>un</v>
          </cell>
          <cell r="E253">
            <v>5288.36</v>
          </cell>
        </row>
        <row r="254">
          <cell r="B254" t="str">
            <v>TUBO FF COM FLANGES L=440mm DN 200</v>
          </cell>
          <cell r="C254" t="str">
            <v/>
          </cell>
          <cell r="D254" t="str">
            <v>un</v>
          </cell>
          <cell r="E254">
            <v>1459.49</v>
          </cell>
        </row>
        <row r="255">
          <cell r="B255" t="str">
            <v>TUBO FF COM FLANGES L=4500mm DN 600</v>
          </cell>
          <cell r="C255" t="str">
            <v/>
          </cell>
          <cell r="D255" t="str">
            <v>un</v>
          </cell>
          <cell r="E255">
            <v>7679.73</v>
          </cell>
        </row>
        <row r="256">
          <cell r="B256" t="str">
            <v>TUBO FF COM FLANGES L=4560mm DN 450</v>
          </cell>
          <cell r="C256" t="str">
            <v/>
          </cell>
          <cell r="D256" t="str">
            <v>un</v>
          </cell>
          <cell r="E256">
            <v>5944.02</v>
          </cell>
        </row>
        <row r="257">
          <cell r="B257" t="str">
            <v>TUBO FF COM FLANGES L=4700mm DN 200</v>
          </cell>
          <cell r="C257" t="str">
            <v/>
          </cell>
          <cell r="D257" t="str">
            <v>un</v>
          </cell>
          <cell r="E257">
            <v>2564.38</v>
          </cell>
        </row>
        <row r="258">
          <cell r="B258" t="str">
            <v>TUBO FF COM FLANGES L=5600mm DN 150</v>
          </cell>
          <cell r="C258" t="str">
            <v/>
          </cell>
          <cell r="D258" t="str">
            <v>un</v>
          </cell>
          <cell r="E258">
            <v>2204.83</v>
          </cell>
        </row>
        <row r="259">
          <cell r="B259" t="str">
            <v>TUBO FF COM FLANGES L=580mm DN 200</v>
          </cell>
          <cell r="C259" t="str">
            <v/>
          </cell>
          <cell r="D259" t="str">
            <v>un</v>
          </cell>
          <cell r="E259">
            <v>1459.49</v>
          </cell>
        </row>
        <row r="260">
          <cell r="B260" t="str">
            <v>TUBO FF COM FLANGES L=600mm DN 150</v>
          </cell>
          <cell r="C260" t="str">
            <v/>
          </cell>
          <cell r="D260" t="str">
            <v>un</v>
          </cell>
          <cell r="E260">
            <v>1228.76</v>
          </cell>
        </row>
        <row r="261">
          <cell r="B261" t="str">
            <v>TUBO FF COM FLANGES L=780mm DN 200</v>
          </cell>
          <cell r="C261" t="str">
            <v/>
          </cell>
          <cell r="D261" t="str">
            <v>un</v>
          </cell>
          <cell r="E261">
            <v>1459.49</v>
          </cell>
        </row>
        <row r="262">
          <cell r="B262" t="str">
            <v>TUBO FF COM FLANGES L=820mm DN 150</v>
          </cell>
          <cell r="C262" t="str">
            <v/>
          </cell>
          <cell r="D262" t="str">
            <v>un</v>
          </cell>
          <cell r="E262">
            <v>1228.76</v>
          </cell>
        </row>
        <row r="263">
          <cell r="B263" t="str">
            <v>TUBO FF COM FLANGES L=935mm DN 200</v>
          </cell>
          <cell r="C263" t="str">
            <v/>
          </cell>
          <cell r="D263" t="str">
            <v>un</v>
          </cell>
          <cell r="E263">
            <v>1459.49</v>
          </cell>
        </row>
        <row r="264">
          <cell r="B264" t="str">
            <v>TUBO FF COM FLANGES L=980mm DN 200</v>
          </cell>
          <cell r="C264" t="str">
            <v/>
          </cell>
          <cell r="D264" t="str">
            <v>un</v>
          </cell>
          <cell r="E264">
            <v>1459.49</v>
          </cell>
        </row>
        <row r="265">
          <cell r="B265" t="str">
            <v>TUBO FF PONTA E BOLSA K7 DN 700</v>
          </cell>
          <cell r="C265" t="str">
            <v/>
          </cell>
          <cell r="D265" t="str">
            <v>m</v>
          </cell>
          <cell r="E265">
            <v>1397.8</v>
          </cell>
        </row>
        <row r="266">
          <cell r="B266" t="str">
            <v>TUBO FF PONTA E BOLSA K7 DN 80</v>
          </cell>
          <cell r="C266" t="str">
            <v/>
          </cell>
          <cell r="D266" t="str">
            <v>m</v>
          </cell>
          <cell r="E266">
            <v>184.4</v>
          </cell>
        </row>
        <row r="267">
          <cell r="B267" t="str">
            <v>TUBO FG COM ROSCA L=2500mm DN 3"</v>
          </cell>
          <cell r="C267">
            <v>7694</v>
          </cell>
          <cell r="D267" t="str">
            <v>un</v>
          </cell>
          <cell r="E267">
            <v>148.5</v>
          </cell>
        </row>
        <row r="268">
          <cell r="B268" t="str">
            <v>TUBO FG COM ROSCA L=2700mm DN 3"</v>
          </cell>
          <cell r="C268">
            <v>7694</v>
          </cell>
          <cell r="D268" t="str">
            <v>un</v>
          </cell>
          <cell r="E268">
            <v>160.38</v>
          </cell>
        </row>
        <row r="269">
          <cell r="B269" t="str">
            <v>TUBO FG COM ROSCA L=3500mm DN 3"</v>
          </cell>
          <cell r="C269">
            <v>7694</v>
          </cell>
          <cell r="D269" t="str">
            <v>un</v>
          </cell>
          <cell r="E269">
            <v>207.91</v>
          </cell>
        </row>
        <row r="270">
          <cell r="B270" t="str">
            <v>TUBO FG COM ROSCA L=3650mm DN 3"</v>
          </cell>
          <cell r="C270">
            <v>7694</v>
          </cell>
          <cell r="D270" t="str">
            <v>un</v>
          </cell>
          <cell r="E270">
            <v>216.82</v>
          </cell>
        </row>
        <row r="271">
          <cell r="B271" t="str">
            <v>TUBO JUNTA ELÁSTICA EA2 DN 500</v>
          </cell>
          <cell r="C271">
            <v>7741</v>
          </cell>
          <cell r="D271" t="str">
            <v>m</v>
          </cell>
          <cell r="E271">
            <v>188.45</v>
          </cell>
        </row>
        <row r="272">
          <cell r="B272" t="str">
            <v>TUBO PEAD PE 80 PN 8 DE 160</v>
          </cell>
          <cell r="C272" t="str">
            <v/>
          </cell>
          <cell r="D272" t="str">
            <v>m</v>
          </cell>
          <cell r="E272">
            <v>129.381</v>
          </cell>
        </row>
        <row r="273">
          <cell r="B273" t="str">
            <v>TUBO PEAD PE 80 PN 8 DE 63 L=500mm</v>
          </cell>
          <cell r="C273" t="str">
            <v/>
          </cell>
          <cell r="D273" t="str">
            <v>un</v>
          </cell>
          <cell r="E273">
            <v>6.3683999999999994</v>
          </cell>
        </row>
        <row r="274">
          <cell r="B274" t="str">
            <v>TUBO PONTA E BOLSA PS1 DN 500</v>
          </cell>
          <cell r="C274">
            <v>7795</v>
          </cell>
          <cell r="D274" t="str">
            <v>m</v>
          </cell>
          <cell r="E274">
            <v>46.85</v>
          </cell>
        </row>
        <row r="275">
          <cell r="B275" t="str">
            <v>TUBO PVC DEFOFO JE 1,0 MPa DN 150</v>
          </cell>
          <cell r="C275">
            <v>9828</v>
          </cell>
          <cell r="D275" t="str">
            <v>m</v>
          </cell>
          <cell r="E275">
            <v>89.18</v>
          </cell>
        </row>
        <row r="276">
          <cell r="B276" t="str">
            <v>TUBO PVC DEFOFO JE 1,0 MPa DN 200</v>
          </cell>
          <cell r="C276">
            <v>9829</v>
          </cell>
          <cell r="D276" t="str">
            <v>m</v>
          </cell>
          <cell r="E276">
            <v>151.77000000000001</v>
          </cell>
        </row>
        <row r="277">
          <cell r="B277" t="str">
            <v>TUBO PVC PBA JE CLASSE 15 DN 100</v>
          </cell>
          <cell r="C277">
            <v>12592</v>
          </cell>
          <cell r="D277" t="str">
            <v>m</v>
          </cell>
          <cell r="E277">
            <v>39.11</v>
          </cell>
        </row>
        <row r="278">
          <cell r="B278" t="str">
            <v>TUBO PVC SOLDÁVEL DN 32</v>
          </cell>
          <cell r="C278">
            <v>9869</v>
          </cell>
          <cell r="D278" t="str">
            <v>m</v>
          </cell>
          <cell r="E278">
            <v>6.23</v>
          </cell>
        </row>
        <row r="279">
          <cell r="B279" t="str">
            <v>TUBO PVC SOLDÁVEL DN 40</v>
          </cell>
          <cell r="C279">
            <v>9874</v>
          </cell>
          <cell r="D279" t="str">
            <v>m</v>
          </cell>
          <cell r="E279">
            <v>8.49</v>
          </cell>
        </row>
        <row r="280">
          <cell r="B280" t="str">
            <v>VÁLVULA BORBOLETA COM FLANGES E ATUADOR ELÉTRICO DN 150</v>
          </cell>
          <cell r="C280" t="str">
            <v/>
          </cell>
          <cell r="D280" t="str">
            <v>un</v>
          </cell>
          <cell r="E280">
            <v>20668.759999999998</v>
          </cell>
        </row>
        <row r="281">
          <cell r="B281" t="str">
            <v>VÁLVULA BORBOLETA COM FLANGES E ATUADOR MECÂNICO DN 500</v>
          </cell>
          <cell r="C281" t="str">
            <v/>
          </cell>
          <cell r="D281" t="str">
            <v>un</v>
          </cell>
          <cell r="E281">
            <v>35506.54</v>
          </cell>
        </row>
        <row r="282">
          <cell r="B282" t="str">
            <v>VÁLVULA BORBOLETA WAFFER E ATUADOR ELÉTRICO DN 150</v>
          </cell>
          <cell r="C282" t="str">
            <v/>
          </cell>
          <cell r="D282" t="str">
            <v>un</v>
          </cell>
          <cell r="E282">
            <v>5227.1387999999997</v>
          </cell>
        </row>
        <row r="283">
          <cell r="B283" t="str">
            <v>VÁLVULA BORBOLETA WAFFER E ATUADOR ELÉTRICO DN 350 COM HASTE DE PROLONGAMENTO E PEDESTAL</v>
          </cell>
          <cell r="C283" t="str">
            <v/>
          </cell>
          <cell r="D283" t="str">
            <v>un</v>
          </cell>
          <cell r="E283">
            <v>10640.717999999999</v>
          </cell>
        </row>
        <row r="284">
          <cell r="B284" t="str">
            <v>VÁLVULA BORBOLETA WAFFER E ATUADOR ELÉTRICO DN 400 COM HASTE DE PROLONGAMENTO E PEDESTAL</v>
          </cell>
          <cell r="C284" t="str">
            <v/>
          </cell>
          <cell r="D284" t="str">
            <v>un</v>
          </cell>
          <cell r="E284">
            <v>11238.579000000002</v>
          </cell>
        </row>
        <row r="285">
          <cell r="B285" t="str">
            <v>VÁLVULA BORBOLETA WAFFER E ATUADOR ELÉTRICO DN 450</v>
          </cell>
          <cell r="C285" t="str">
            <v/>
          </cell>
          <cell r="D285" t="str">
            <v>un</v>
          </cell>
          <cell r="E285">
            <v>10353.127399999999</v>
          </cell>
        </row>
        <row r="286">
          <cell r="B286" t="str">
            <v>VÁLVULA BORBOLETA WAFFER E ATUADOR MECÂNICO DN 100</v>
          </cell>
          <cell r="C286" t="str">
            <v/>
          </cell>
          <cell r="D286" t="str">
            <v>un</v>
          </cell>
          <cell r="E286">
            <v>301.95</v>
          </cell>
        </row>
        <row r="287">
          <cell r="B287" t="str">
            <v>VÁLVULA BORBOLETA WAFFER E ATUADOR MECÂNICO DN 150</v>
          </cell>
          <cell r="C287" t="str">
            <v/>
          </cell>
          <cell r="D287" t="str">
            <v>un</v>
          </cell>
          <cell r="E287">
            <v>372.40499999999997</v>
          </cell>
        </row>
        <row r="288">
          <cell r="B288" t="str">
            <v>VÁLVULA BORBOLETA WAFFER E ATUADOR MECÂNICO DN 200</v>
          </cell>
          <cell r="C288" t="str">
            <v/>
          </cell>
          <cell r="D288" t="str">
            <v>un</v>
          </cell>
          <cell r="E288">
            <v>557.601</v>
          </cell>
        </row>
        <row r="289">
          <cell r="B289" t="str">
            <v>VÁLVULA DE RETENÇÃO ENTRE FLANGES FECHAMENTO RÁPIDO DN 150</v>
          </cell>
          <cell r="C289" t="str">
            <v/>
          </cell>
          <cell r="D289" t="str">
            <v>un</v>
          </cell>
          <cell r="E289">
            <v>0</v>
          </cell>
        </row>
        <row r="290">
          <cell r="B290" t="str">
            <v>VÁLVULA DE RETENÇÃO ENTRE FLANGES FECHAMENTO RÁPIDO DN 200</v>
          </cell>
          <cell r="C290" t="str">
            <v/>
          </cell>
          <cell r="D290" t="str">
            <v>un</v>
          </cell>
          <cell r="E290">
            <v>3660</v>
          </cell>
        </row>
        <row r="291">
          <cell r="B291" t="str">
            <v>VÁLVULA FLAP DN 300</v>
          </cell>
          <cell r="C291" t="str">
            <v/>
          </cell>
          <cell r="D291" t="str">
            <v>un</v>
          </cell>
          <cell r="E291">
            <v>2415.6</v>
          </cell>
        </row>
        <row r="292">
          <cell r="B292" t="str">
            <v>Vertedor Regulável em PRFV conforme projeto</v>
          </cell>
          <cell r="C292" t="str">
            <v/>
          </cell>
          <cell r="D292" t="str">
            <v>m</v>
          </cell>
          <cell r="E292">
            <v>180.56</v>
          </cell>
        </row>
        <row r="293">
          <cell r="B293" t="str">
            <v>Vidro Transparente Liso e=4mm</v>
          </cell>
          <cell r="C293">
            <v>72117</v>
          </cell>
          <cell r="D293" t="str">
            <v>m²</v>
          </cell>
          <cell r="E293">
            <v>86.49</v>
          </cell>
        </row>
      </sheetData>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CARGOS SOCIAIS S DESONERAÇÃO"/>
      <sheetName val="BDI SERVIÇO"/>
      <sheetName val="BDI MATERIAIS FORNECIMENTO CONT"/>
      <sheetName val="SINAPI INSUMOS"/>
      <sheetName val="SINAPI COMPOSIÇÕES"/>
      <sheetName val="COTAÇÔES DE MERCADO"/>
      <sheetName val="COMPOSIÇÔES CRIADAS"/>
      <sheetName val="ADMISTRAÇÃO DE OBRA"/>
      <sheetName val="VESTIÁRIOS"/>
      <sheetName val="SANITÁRIOS"/>
      <sheetName val="RESTAURANTE"/>
      <sheetName val="GUARITAS"/>
      <sheetName val="CASA ADMINISTRAÇÃO"/>
      <sheetName val="URBANIZAÇÃO"/>
      <sheetName val="CRONOGRAMA"/>
      <sheetName val="Plan1"/>
      <sheetName val="Plan2"/>
      <sheetName val="Plan3"/>
    </sheetNames>
    <sheetDataSet>
      <sheetData sheetId="0"/>
      <sheetData sheetId="1"/>
      <sheetData sheetId="2"/>
      <sheetData sheetId="3">
        <row r="1">
          <cell r="A1" t="str">
            <v>Data Preços</v>
          </cell>
          <cell r="B1">
            <v>42522</v>
          </cell>
          <cell r="C1" t="str">
            <v>ENCARGOS SOCIAIS PADRÃO (SEM DESONERAÇÃO) - 114,21% (Horista) e 71,41% (Mensalista)</v>
          </cell>
        </row>
        <row r="2">
          <cell r="A2" t="str">
            <v>CÓDIGO</v>
          </cell>
          <cell r="C2" t="str">
            <v>D E S C R I Ç Ã O</v>
          </cell>
          <cell r="D2" t="str">
            <v>UNID.</v>
          </cell>
          <cell r="E2" t="str">
            <v>R$ UNIT.</v>
          </cell>
        </row>
        <row r="3">
          <cell r="A3">
            <v>1</v>
          </cell>
          <cell r="B3" t="str">
            <v>INSUMO NACIONAL CAIXA</v>
          </cell>
          <cell r="C3" t="str">
            <v>ACETILENO (RECARGA PARA CILINDRO DE CONJUNTO OXICORTE GRANDE)</v>
          </cell>
          <cell r="D3" t="str">
            <v>KG</v>
          </cell>
          <cell r="E3">
            <v>44</v>
          </cell>
        </row>
        <row r="4">
          <cell r="A4">
            <v>2</v>
          </cell>
          <cell r="B4" t="str">
            <v>INSUMO NACIONAL CAIXA</v>
          </cell>
          <cell r="C4" t="str">
            <v>OXIGENIO, RECARGA PARA CILINDRO DE CONJUNTO OXICORTE GRANDE</v>
          </cell>
          <cell r="D4" t="str">
            <v>M3</v>
          </cell>
          <cell r="E4">
            <v>9.64</v>
          </cell>
        </row>
        <row r="5">
          <cell r="A5">
            <v>3</v>
          </cell>
          <cell r="B5" t="str">
            <v>INSUMO NACIONAL CAIXA</v>
          </cell>
          <cell r="C5" t="str">
            <v>ACIDO MURIATICO, DILUICAO 10% A 12% PARA USO EM LIMPEZA</v>
          </cell>
          <cell r="D5" t="str">
            <v>L</v>
          </cell>
          <cell r="E5">
            <v>3.46</v>
          </cell>
        </row>
        <row r="6">
          <cell r="A6">
            <v>6</v>
          </cell>
          <cell r="B6" t="str">
            <v>INSUMO NACIONAL CAIXA</v>
          </cell>
          <cell r="C6" t="str">
            <v>DETERGENTE AMONIACO (AMONIA DILUIDA)</v>
          </cell>
          <cell r="D6" t="str">
            <v>L</v>
          </cell>
          <cell r="E6">
            <v>2.42</v>
          </cell>
        </row>
        <row r="7">
          <cell r="A7">
            <v>7</v>
          </cell>
          <cell r="B7" t="str">
            <v>INSUMO NACIONAL CAIXA</v>
          </cell>
          <cell r="C7" t="str">
            <v>SODA CAUSTICA EM ESCAMAS</v>
          </cell>
          <cell r="D7" t="str">
            <v>KG</v>
          </cell>
          <cell r="E7">
            <v>8</v>
          </cell>
        </row>
        <row r="8">
          <cell r="A8">
            <v>9</v>
          </cell>
          <cell r="B8" t="str">
            <v>INSUMO NACIONAL CAIXA</v>
          </cell>
          <cell r="C8" t="str">
            <v>!EM PROCESSO DE DESATIVACAO! BALDE PLASTICO CAPACIDADE 4L</v>
          </cell>
          <cell r="D8" t="str">
            <v>UN</v>
          </cell>
          <cell r="E8">
            <v>3.89</v>
          </cell>
        </row>
        <row r="9">
          <cell r="A9">
            <v>10</v>
          </cell>
          <cell r="B9" t="str">
            <v>INSUMO NACIONAL CAIXA</v>
          </cell>
          <cell r="C9" t="str">
            <v>BALDE PLASTICO CAPACIDADE *10* L</v>
          </cell>
          <cell r="D9" t="str">
            <v>UN</v>
          </cell>
          <cell r="E9">
            <v>6.49</v>
          </cell>
        </row>
        <row r="10">
          <cell r="A10">
            <v>11</v>
          </cell>
          <cell r="B10" t="str">
            <v>INSUMO NACIONAL CAIXA</v>
          </cell>
          <cell r="C10" t="str">
            <v>!EM PROCESSO DE DESATIVACAO! CERA</v>
          </cell>
          <cell r="D10" t="str">
            <v>KG</v>
          </cell>
          <cell r="E10">
            <v>23.57</v>
          </cell>
        </row>
        <row r="11">
          <cell r="A11">
            <v>12</v>
          </cell>
          <cell r="B11" t="str">
            <v>INSUMO NACIONAL CAIXA</v>
          </cell>
          <cell r="C11" t="str">
            <v>ESCOVA DE ACO, COM CABO, *4  X 15* FILEIRAS DE CERDAS</v>
          </cell>
          <cell r="D11" t="str">
            <v>UN</v>
          </cell>
          <cell r="E11">
            <v>6.35</v>
          </cell>
        </row>
        <row r="12">
          <cell r="A12">
            <v>13</v>
          </cell>
          <cell r="B12" t="str">
            <v>INSUMO NACIONAL CAIXA</v>
          </cell>
          <cell r="C12" t="str">
            <v>ESTOPA</v>
          </cell>
          <cell r="D12" t="str">
            <v>KG</v>
          </cell>
          <cell r="E12">
            <v>9.77</v>
          </cell>
        </row>
        <row r="13">
          <cell r="A13">
            <v>16</v>
          </cell>
          <cell r="B13" t="str">
            <v>INSUMO NACIONAL CAIXA</v>
          </cell>
          <cell r="C13" t="str">
            <v>SABAO EM PO</v>
          </cell>
          <cell r="D13" t="str">
            <v>KG</v>
          </cell>
          <cell r="E13">
            <v>4.82</v>
          </cell>
        </row>
        <row r="14">
          <cell r="A14">
            <v>20</v>
          </cell>
          <cell r="B14" t="str">
            <v>INSUMO NACIONAL CAIXA</v>
          </cell>
          <cell r="C14" t="str">
            <v>ACO CA-25, 12,5 MM, VERGALHAO</v>
          </cell>
          <cell r="D14" t="str">
            <v>KG</v>
          </cell>
          <cell r="E14">
            <v>3.41</v>
          </cell>
        </row>
        <row r="15">
          <cell r="A15">
            <v>21</v>
          </cell>
          <cell r="B15" t="str">
            <v>INSUMO NACIONAL CAIXA</v>
          </cell>
          <cell r="C15" t="str">
            <v>ACO CA-25, 16,0 MM, VERGALHAO</v>
          </cell>
          <cell r="D15" t="str">
            <v>KG</v>
          </cell>
          <cell r="E15">
            <v>3.41</v>
          </cell>
        </row>
        <row r="16">
          <cell r="A16">
            <v>22</v>
          </cell>
          <cell r="B16" t="str">
            <v>INSUMO NACIONAL CAIXA</v>
          </cell>
          <cell r="C16" t="str">
            <v>ACO CA-25, 6,3 MM, VERGALHAO</v>
          </cell>
          <cell r="D16" t="str">
            <v>KG</v>
          </cell>
          <cell r="E16">
            <v>3.65</v>
          </cell>
        </row>
        <row r="17">
          <cell r="A17">
            <v>23</v>
          </cell>
          <cell r="B17" t="str">
            <v>INSUMO NACIONAL CAIXA</v>
          </cell>
          <cell r="C17" t="str">
            <v>ACO CA-25, 8,0 MM, VERGALHAO</v>
          </cell>
          <cell r="D17" t="str">
            <v>KG</v>
          </cell>
          <cell r="E17">
            <v>3.62</v>
          </cell>
        </row>
        <row r="18">
          <cell r="A18">
            <v>24</v>
          </cell>
          <cell r="B18" t="str">
            <v>INSUMO NACIONAL CAIXA</v>
          </cell>
          <cell r="C18" t="str">
            <v>ACO CA-25, 20,0 MM, VERGALHAO</v>
          </cell>
          <cell r="D18" t="str">
            <v>KG</v>
          </cell>
          <cell r="E18">
            <v>3.41</v>
          </cell>
        </row>
        <row r="19">
          <cell r="A19">
            <v>25</v>
          </cell>
          <cell r="B19" t="str">
            <v>INSUMO NACIONAL CAIXA</v>
          </cell>
          <cell r="C19" t="str">
            <v>ACO CA-25, 25,0 MM, VERGALHAO</v>
          </cell>
          <cell r="D19" t="str">
            <v>KG</v>
          </cell>
          <cell r="E19">
            <v>3.41</v>
          </cell>
        </row>
        <row r="20">
          <cell r="A20">
            <v>26</v>
          </cell>
          <cell r="B20" t="str">
            <v>INSUMO NACIONAL CAIXA</v>
          </cell>
          <cell r="C20" t="str">
            <v>ACO CA-25, 10,0 MM, VERGALHAO</v>
          </cell>
          <cell r="D20" t="str">
            <v>KG</v>
          </cell>
          <cell r="E20">
            <v>3.39</v>
          </cell>
        </row>
        <row r="21">
          <cell r="A21">
            <v>27</v>
          </cell>
          <cell r="B21" t="str">
            <v>INSUMO NACIONAL CAIXA</v>
          </cell>
          <cell r="C21" t="str">
            <v>ACO CA-50, 16,0 MM, VERGALHAO</v>
          </cell>
          <cell r="D21" t="str">
            <v>KG</v>
          </cell>
          <cell r="E21">
            <v>3.46</v>
          </cell>
        </row>
        <row r="22">
          <cell r="A22">
            <v>28</v>
          </cell>
          <cell r="B22" t="str">
            <v>INSUMO NACIONAL CAIXA</v>
          </cell>
          <cell r="C22" t="str">
            <v>ACO CA-50, 25,0 MM, VERGALHAO</v>
          </cell>
          <cell r="D22" t="str">
            <v>KG</v>
          </cell>
          <cell r="E22">
            <v>3.74</v>
          </cell>
        </row>
        <row r="23">
          <cell r="A23">
            <v>29</v>
          </cell>
          <cell r="B23" t="str">
            <v>INSUMO NACIONAL CAIXA</v>
          </cell>
          <cell r="C23" t="str">
            <v>ACO CA-50, 20,0 MM, VERGALHAO</v>
          </cell>
          <cell r="D23" t="str">
            <v>KG</v>
          </cell>
          <cell r="E23">
            <v>3.23</v>
          </cell>
        </row>
        <row r="24">
          <cell r="A24">
            <v>31</v>
          </cell>
          <cell r="B24" t="str">
            <v>INSUMO NACIONAL CAIXA</v>
          </cell>
          <cell r="C24" t="str">
            <v>ACO CA-50, 12,5 MM, VERGALHAO</v>
          </cell>
          <cell r="D24" t="str">
            <v>KG</v>
          </cell>
          <cell r="E24">
            <v>3.46</v>
          </cell>
        </row>
        <row r="25">
          <cell r="A25">
            <v>32</v>
          </cell>
          <cell r="B25" t="str">
            <v>INSUMO NACIONAL CAIXA</v>
          </cell>
          <cell r="C25" t="str">
            <v>ACO CA-50, 6,3 MM, VERGALHAO</v>
          </cell>
          <cell r="D25" t="str">
            <v>KG</v>
          </cell>
          <cell r="E25">
            <v>3.81</v>
          </cell>
        </row>
        <row r="26">
          <cell r="A26">
            <v>33</v>
          </cell>
          <cell r="B26" t="str">
            <v>INSUMO NACIONAL CAIXA</v>
          </cell>
          <cell r="C26" t="str">
            <v>ACO CA-50, 8,0 MM, VERGALHAO</v>
          </cell>
          <cell r="D26" t="str">
            <v>KG</v>
          </cell>
          <cell r="E26">
            <v>4.2699999999999996</v>
          </cell>
        </row>
        <row r="27">
          <cell r="A27">
            <v>34</v>
          </cell>
          <cell r="B27" t="str">
            <v>INSUMO NACIONAL CAIXA</v>
          </cell>
          <cell r="C27" t="str">
            <v>ACO CA-50, 10,0 MM, VERGALHAO</v>
          </cell>
          <cell r="D27" t="str">
            <v>KG</v>
          </cell>
          <cell r="E27">
            <v>3.64</v>
          </cell>
        </row>
        <row r="28">
          <cell r="A28">
            <v>36</v>
          </cell>
          <cell r="B28" t="str">
            <v>INSUMO NACIONAL CAIXA</v>
          </cell>
          <cell r="C28" t="str">
            <v>ACO CA-60, 4,2 MM, VERGALHAO</v>
          </cell>
          <cell r="D28" t="str">
            <v>KG</v>
          </cell>
          <cell r="E28">
            <v>3.6</v>
          </cell>
        </row>
        <row r="29">
          <cell r="A29">
            <v>38</v>
          </cell>
          <cell r="B29" t="str">
            <v>INSUMO NACIONAL CAIXA</v>
          </cell>
          <cell r="C29" t="str">
            <v>ACO CA-60, 8,0 MM, VERGALHAO</v>
          </cell>
          <cell r="D29" t="str">
            <v>KG</v>
          </cell>
          <cell r="E29">
            <v>4.17</v>
          </cell>
        </row>
        <row r="30">
          <cell r="A30">
            <v>39</v>
          </cell>
          <cell r="B30" t="str">
            <v>INSUMO NACIONAL CAIXA</v>
          </cell>
          <cell r="C30" t="str">
            <v>ACO CA-60, 5,0 MM, VERGALHAO</v>
          </cell>
          <cell r="D30" t="str">
            <v>KG</v>
          </cell>
          <cell r="E30">
            <v>3.6</v>
          </cell>
        </row>
        <row r="31">
          <cell r="A31">
            <v>40</v>
          </cell>
          <cell r="B31" t="str">
            <v>INSUMO NACIONAL CAIXA</v>
          </cell>
          <cell r="C31" t="str">
            <v>ACO CA-60, 6,0 MM, VERGALHAO</v>
          </cell>
          <cell r="D31" t="str">
            <v>KG</v>
          </cell>
          <cell r="E31">
            <v>3.68</v>
          </cell>
        </row>
        <row r="32">
          <cell r="A32">
            <v>42</v>
          </cell>
          <cell r="B32" t="str">
            <v>INSUMO NACIONAL CAIXA</v>
          </cell>
          <cell r="C32" t="str">
            <v>ACO CA-60, 7,0 MM, VERGALHAO</v>
          </cell>
          <cell r="D32" t="str">
            <v>KG</v>
          </cell>
          <cell r="E32">
            <v>3.74</v>
          </cell>
        </row>
        <row r="33">
          <cell r="A33">
            <v>43</v>
          </cell>
          <cell r="B33" t="str">
            <v>INSUMO NACIONAL CAIXA</v>
          </cell>
          <cell r="C33" t="str">
            <v>ADAPTADOR, PVC PBA, PONTA/ROSCA, JE, DN 75 / DE  85 MM</v>
          </cell>
          <cell r="D33" t="str">
            <v>UN</v>
          </cell>
          <cell r="E33">
            <v>47.53</v>
          </cell>
        </row>
        <row r="34">
          <cell r="A34">
            <v>46</v>
          </cell>
          <cell r="B34" t="str">
            <v>INSUMO NACIONAL CAIXA</v>
          </cell>
          <cell r="C34" t="str">
            <v>ADAPTADOR, PVC PBA,  BOLSA/ROSCA, JE, DN 75 / DE  85 MM</v>
          </cell>
          <cell r="D34" t="str">
            <v>UN</v>
          </cell>
          <cell r="E34">
            <v>77.540000000000006</v>
          </cell>
        </row>
        <row r="35">
          <cell r="A35">
            <v>47</v>
          </cell>
          <cell r="B35" t="str">
            <v>INSUMO NACIONAL CAIXA</v>
          </cell>
          <cell r="C35" t="str">
            <v>ADAPTADOR, PVC PBA, BOLSA/ROSCA, JE, DN 100 / DE 110 MM</v>
          </cell>
          <cell r="D35" t="str">
            <v>UN</v>
          </cell>
          <cell r="E35">
            <v>92.71</v>
          </cell>
        </row>
        <row r="36">
          <cell r="A36">
            <v>48</v>
          </cell>
          <cell r="B36" t="str">
            <v>INSUMO NACIONAL CAIXA</v>
          </cell>
          <cell r="C36" t="str">
            <v>ADAPTADOR, PVC PBA, BOLSA/ROSCA, JE, DN 50 / DE 60 MM</v>
          </cell>
          <cell r="D36" t="str">
            <v>UN</v>
          </cell>
          <cell r="E36">
            <v>36.18</v>
          </cell>
        </row>
        <row r="37">
          <cell r="A37">
            <v>50</v>
          </cell>
          <cell r="B37" t="str">
            <v>INSUMO NACIONAL CAIXA</v>
          </cell>
          <cell r="C37" t="str">
            <v>ADAPTADOR, PVC PBA, A BOLSA DEFOFO, JE, DN 75 / DE  85 MM</v>
          </cell>
          <cell r="D37" t="str">
            <v>UN</v>
          </cell>
          <cell r="E37">
            <v>111.59</v>
          </cell>
        </row>
        <row r="38">
          <cell r="A38">
            <v>51</v>
          </cell>
          <cell r="B38" t="str">
            <v>INSUMO NACIONAL CAIXA</v>
          </cell>
          <cell r="C38" t="str">
            <v>ADAPTADOR, PVC PBA, A BOLSA DEFOFO, JE, DN 100 / DE 110 MM</v>
          </cell>
          <cell r="D38" t="str">
            <v>UN</v>
          </cell>
          <cell r="E38">
            <v>176.16</v>
          </cell>
        </row>
        <row r="39">
          <cell r="A39">
            <v>52</v>
          </cell>
          <cell r="B39" t="str">
            <v>INSUMO NACIONAL CAIXA</v>
          </cell>
          <cell r="C39" t="str">
            <v>ADAPTADOR, PVC PBA, PONTA/ROSCA, JE, DN 50 / DE  60 MM</v>
          </cell>
          <cell r="D39" t="str">
            <v>UN</v>
          </cell>
          <cell r="E39">
            <v>18.059999999999999</v>
          </cell>
        </row>
        <row r="40">
          <cell r="A40">
            <v>55</v>
          </cell>
          <cell r="B40" t="str">
            <v>INSUMO NACIONAL CAIXA</v>
          </cell>
          <cell r="C40" t="str">
            <v>ADAPTADOR DE COMPRESSAO EM POLIPROPILENO (PP), PARA TUBO EMPEAD, 20 MM X 1/2" - LIGACAO PREDIAL DE AGUA (NTS 179)</v>
          </cell>
          <cell r="D40" t="str">
            <v>UN</v>
          </cell>
          <cell r="E40">
            <v>2.41</v>
          </cell>
        </row>
        <row r="41">
          <cell r="A41">
            <v>60</v>
          </cell>
          <cell r="B41" t="str">
            <v>INSUMO NACIONAL CAIXA</v>
          </cell>
          <cell r="C41" t="str">
            <v>ADAPTADOR PVC, COM REGISTRO, PARA PEAD, 20 MM X 3/4" - LIGACAO PREDIAL DE AGUA</v>
          </cell>
          <cell r="D41" t="str">
            <v>UN</v>
          </cell>
          <cell r="E41">
            <v>3.12</v>
          </cell>
        </row>
        <row r="42">
          <cell r="A42">
            <v>61</v>
          </cell>
          <cell r="B42" t="str">
            <v>INSUMO NACIONAL CAIXA</v>
          </cell>
          <cell r="C42" t="str">
            <v>ADAPTADOR DE COMPRESSAO EM POLIPROPILENO (PP), PARA TUBO EMPEAD, 20 MM X 3/4" - LIGACAO PREDIAL DE AGUA (NTS 179)</v>
          </cell>
          <cell r="D42" t="str">
            <v>UN</v>
          </cell>
          <cell r="E42">
            <v>2.2799999999999998</v>
          </cell>
        </row>
        <row r="43">
          <cell r="A43">
            <v>62</v>
          </cell>
          <cell r="B43" t="str">
            <v>INSUMO NACIONAL CAIXA</v>
          </cell>
          <cell r="C43" t="str">
            <v>ADAPTADOR DE COMPRESSAO EM POLIPROPILENO (PP), PARA TUBO EMPEAD, 32 MM X 1" - LIGACAO PREDIAL DE AGUA (NTS 179)</v>
          </cell>
          <cell r="D43" t="str">
            <v>UN</v>
          </cell>
          <cell r="E43">
            <v>4.72</v>
          </cell>
        </row>
        <row r="44">
          <cell r="A44">
            <v>63</v>
          </cell>
          <cell r="B44" t="str">
            <v>INSUMO NACIONAL CAIXA</v>
          </cell>
          <cell r="C44" t="str">
            <v>KIT CAVALETE PVC COM REGISTRO 3/4", COMPLETO</v>
          </cell>
          <cell r="D44" t="str">
            <v>UN</v>
          </cell>
          <cell r="E44">
            <v>40.409999999999997</v>
          </cell>
        </row>
        <row r="45">
          <cell r="A45">
            <v>64</v>
          </cell>
          <cell r="B45" t="str">
            <v>INSUMO NACIONAL CAIXA</v>
          </cell>
          <cell r="C45" t="str">
            <v>UNIAO EM POLIPROPILENO (PP), PARA TUBO EM PEAD, 20 MM - LIGACAO PREDIAL DE AGUA</v>
          </cell>
          <cell r="D45" t="str">
            <v>UN</v>
          </cell>
          <cell r="E45">
            <v>2.75</v>
          </cell>
        </row>
        <row r="46">
          <cell r="A46">
            <v>65</v>
          </cell>
          <cell r="B46" t="str">
            <v>INSUMO NACIONAL CAIXA</v>
          </cell>
          <cell r="C46" t="str">
            <v>ADAPTADOR PVC SOLDAVEL CURTO COM BOLSA E ROSCA, 25 MM X 3/4", PARA AGUA FRIA</v>
          </cell>
          <cell r="D46" t="str">
            <v>UN</v>
          </cell>
          <cell r="E46">
            <v>0.6</v>
          </cell>
        </row>
        <row r="47">
          <cell r="A47">
            <v>66</v>
          </cell>
          <cell r="B47" t="str">
            <v>INSUMO NACIONAL CAIXA</v>
          </cell>
          <cell r="C47" t="str">
            <v>ADAPTADOR PVC SOLDAVEL, COM FLANGES LIVRES, 50 MM X 1  1/2",PARA CAIXA D' AGUA</v>
          </cell>
          <cell r="D47" t="str">
            <v>UN</v>
          </cell>
          <cell r="E47">
            <v>18.37</v>
          </cell>
        </row>
        <row r="48">
          <cell r="A48">
            <v>67</v>
          </cell>
          <cell r="B48" t="str">
            <v>INSUMO NACIONAL CAIXA</v>
          </cell>
          <cell r="C48" t="str">
            <v>ADAPTADOR PVC ROSCAVEL, COM FLANGES E ANEL DE VEDACAO, 1/2",PARA CAIXA D' AGUA</v>
          </cell>
          <cell r="D48" t="str">
            <v>UN</v>
          </cell>
          <cell r="E48">
            <v>6.4</v>
          </cell>
        </row>
        <row r="49">
          <cell r="A49">
            <v>68</v>
          </cell>
          <cell r="B49" t="str">
            <v>INSUMO NACIONAL CAIXA</v>
          </cell>
          <cell r="C49" t="str">
            <v>ADAPTADOR PVC SOLDAVEL, COM FLANGES LIVRES, 32 MM X 1", PARACAIXA D' AGUA</v>
          </cell>
          <cell r="D49" t="str">
            <v>UN</v>
          </cell>
          <cell r="E49">
            <v>10.81</v>
          </cell>
        </row>
        <row r="50">
          <cell r="A50">
            <v>69</v>
          </cell>
          <cell r="B50" t="str">
            <v>INSUMO NACIONAL CAIXA</v>
          </cell>
          <cell r="C50" t="str">
            <v>ADAPTADOR PVC SOLDAVEL, COM FLANGES LIVRES, 60 MM X 2", PARACAIXA D' AGUA</v>
          </cell>
          <cell r="D50" t="str">
            <v>UN</v>
          </cell>
          <cell r="E50">
            <v>27.24</v>
          </cell>
        </row>
        <row r="51">
          <cell r="A51">
            <v>70</v>
          </cell>
          <cell r="B51" t="str">
            <v>INSUMO NACIONAL CAIXA</v>
          </cell>
          <cell r="C51" t="str">
            <v>ADAPTADOR PVC, ROSCAVEL, COM FLANGES E ANEL DE VEDACAO, 1 1/4", PARA CAIXA D' AGUA</v>
          </cell>
          <cell r="D51" t="str">
            <v>UN</v>
          </cell>
          <cell r="E51">
            <v>19.2</v>
          </cell>
        </row>
        <row r="52">
          <cell r="A52">
            <v>71</v>
          </cell>
          <cell r="B52" t="str">
            <v>INSUMO NACIONAL CAIXA</v>
          </cell>
          <cell r="C52" t="str">
            <v>ADAPTADOR PVC ROSCAVEL, COM FLANGES E ANEL DE VEDACAO, 1", PARA CAIXA D' AGUA</v>
          </cell>
          <cell r="D52" t="str">
            <v>UN</v>
          </cell>
          <cell r="E52">
            <v>11.26</v>
          </cell>
        </row>
        <row r="53">
          <cell r="A53">
            <v>72</v>
          </cell>
          <cell r="B53" t="str">
            <v>INSUMO NACIONAL CAIXA</v>
          </cell>
          <cell r="C53" t="str">
            <v>ADAPTADOR PVC, ROSCAVEL, COM FLANGES E ANEL DE VEDACAO, 1 1/2", PARA CAIXA D'AGUA</v>
          </cell>
          <cell r="D53" t="str">
            <v>UN</v>
          </cell>
          <cell r="E53">
            <v>18.940000000000001</v>
          </cell>
        </row>
        <row r="54">
          <cell r="A54">
            <v>73</v>
          </cell>
          <cell r="B54" t="str">
            <v>INSUMO NACIONAL CAIXA</v>
          </cell>
          <cell r="C54" t="str">
            <v>ADAPTADOR PVC ROSCAVEL, COM FLANGES E ANEL DE VEDACAO, 3/4",PARA CAIXA D' AGUA</v>
          </cell>
          <cell r="D54" t="str">
            <v>UN</v>
          </cell>
          <cell r="E54">
            <v>8.1</v>
          </cell>
        </row>
        <row r="55">
          <cell r="A55">
            <v>74</v>
          </cell>
          <cell r="B55" t="str">
            <v>INSUMO NACIONAL CAIXA</v>
          </cell>
          <cell r="C55" t="str">
            <v>ADAPTADOR PVC SOLDAVEL, COM FLANGES LIVRES, 85 MM X 3", PARACAIXA D' AGUA</v>
          </cell>
          <cell r="D55" t="str">
            <v>UN</v>
          </cell>
          <cell r="E55">
            <v>142.78</v>
          </cell>
        </row>
        <row r="56">
          <cell r="A56">
            <v>75</v>
          </cell>
          <cell r="B56" t="str">
            <v>INSUMO NACIONAL CAIXA</v>
          </cell>
          <cell r="C56" t="str">
            <v>ADAPTADOR PVC SOLDAVEL, COM FLANGES LIVRES, 110 MM X 4", PARA CAIXA D' AGUA</v>
          </cell>
          <cell r="D56" t="str">
            <v>UN</v>
          </cell>
          <cell r="E56">
            <v>204.34</v>
          </cell>
        </row>
        <row r="57">
          <cell r="A57">
            <v>76</v>
          </cell>
          <cell r="B57" t="str">
            <v>INSUMO NACIONAL CAIXA</v>
          </cell>
          <cell r="C57" t="str">
            <v>ADAPTADOR PVC PARA SIFAO, 40 MM X 1 1/4"</v>
          </cell>
          <cell r="D57" t="str">
            <v>UN</v>
          </cell>
          <cell r="E57">
            <v>0.56999999999999995</v>
          </cell>
        </row>
        <row r="58">
          <cell r="A58">
            <v>77</v>
          </cell>
          <cell r="B58" t="str">
            <v>INSUMO NACIONAL CAIXA</v>
          </cell>
          <cell r="C58" t="str">
            <v>ADAPTADOR PVC PARA SIFAO METALICO COM ANEL BORRACHA (JE), 40MM X 1 1/2"</v>
          </cell>
          <cell r="D58" t="str">
            <v>UN</v>
          </cell>
          <cell r="E58">
            <v>2.94</v>
          </cell>
        </row>
        <row r="59">
          <cell r="A59">
            <v>80</v>
          </cell>
          <cell r="B59" t="str">
            <v>INSUMO NACIONAL CAIXA</v>
          </cell>
          <cell r="C59" t="str">
            <v>ADAPTADOR PVC 110,0MM X CERAMICO 100,0MM PONTA/BOLSA, PARA REDE COLETOR ESGOTO</v>
          </cell>
          <cell r="D59" t="str">
            <v>UN</v>
          </cell>
          <cell r="E59">
            <v>20.71</v>
          </cell>
        </row>
        <row r="60">
          <cell r="A60">
            <v>81</v>
          </cell>
          <cell r="B60" t="str">
            <v>INSUMO NACIONAL CAIXA</v>
          </cell>
          <cell r="C60" t="str">
            <v>ADAPTADOR PVC SOLDAVEL, LONGO, COM FLANGE LIVRE,  60 MM X 2", PARA CAIXA D' AGUA</v>
          </cell>
          <cell r="D60" t="str">
            <v>UN</v>
          </cell>
          <cell r="E60">
            <v>36.51</v>
          </cell>
        </row>
        <row r="61">
          <cell r="A61">
            <v>82</v>
          </cell>
          <cell r="B61" t="str">
            <v>INSUMO NACIONAL CAIXA</v>
          </cell>
          <cell r="C61" t="str">
            <v>ADAPTADOR PVC SOLDAVEL, LONGO, COM FLANGE LIVRE,  75 MM X 21/2", PARA CAIXA D' AGUA</v>
          </cell>
          <cell r="D61" t="str">
            <v>UN</v>
          </cell>
          <cell r="E61">
            <v>142.08000000000001</v>
          </cell>
        </row>
        <row r="62">
          <cell r="A62">
            <v>83</v>
          </cell>
          <cell r="B62" t="str">
            <v>INSUMO NACIONAL CAIXA</v>
          </cell>
          <cell r="C62" t="str">
            <v>ADAPTADOR PVC SOLDAVEL, COM FLANGES LIVRES, 75 MM X 2  1/2",PARA CAIXA D' AGUA</v>
          </cell>
          <cell r="D62" t="str">
            <v>UN</v>
          </cell>
          <cell r="E62">
            <v>105.99</v>
          </cell>
        </row>
        <row r="63">
          <cell r="A63">
            <v>84</v>
          </cell>
          <cell r="B63" t="str">
            <v>INSUMO NACIONAL CAIXA</v>
          </cell>
          <cell r="C63" t="str">
            <v>ADAPTADOR PVC PARA VALVULA PIA OU LAVATORIO, 40 MM</v>
          </cell>
          <cell r="D63" t="str">
            <v>UN</v>
          </cell>
          <cell r="E63">
            <v>1.05</v>
          </cell>
        </row>
        <row r="64">
          <cell r="A64">
            <v>85</v>
          </cell>
          <cell r="B64" t="str">
            <v>INSUMO NACIONAL CAIXA</v>
          </cell>
          <cell r="C64" t="str">
            <v>ADAPTADOR PVC, ROSCAVEL, COM FLANGES E ANEL DE VEDACAO, 2",PARA CAIXA D' AGUA</v>
          </cell>
          <cell r="D64" t="str">
            <v>UN</v>
          </cell>
          <cell r="E64">
            <v>27.6</v>
          </cell>
        </row>
        <row r="65">
          <cell r="A65">
            <v>86</v>
          </cell>
          <cell r="B65" t="str">
            <v>INSUMO NACIONAL CAIXA</v>
          </cell>
          <cell r="C65" t="str">
            <v>ADAPTADOR PVC SOLDAVEL, COM FLANGES LIVRES, 40 MM X 1  1/4",PARA CAIXA D' AGUA</v>
          </cell>
          <cell r="D65" t="str">
            <v>UN</v>
          </cell>
          <cell r="E65">
            <v>16.010000000000002</v>
          </cell>
        </row>
        <row r="66">
          <cell r="A66">
            <v>87</v>
          </cell>
          <cell r="B66" t="str">
            <v>INSUMO NACIONAL CAIXA</v>
          </cell>
          <cell r="C66" t="str">
            <v>ADAPTADOR PVC SOLDAVEL, LONGO, COM FLANGE LIVRE,  25 MM X 3/4", PARA CAIXA D' AGUA</v>
          </cell>
          <cell r="D66" t="str">
            <v>UN</v>
          </cell>
          <cell r="E66">
            <v>12.08</v>
          </cell>
        </row>
        <row r="67">
          <cell r="A67">
            <v>88</v>
          </cell>
          <cell r="B67" t="str">
            <v>INSUMO NACIONAL CAIXA</v>
          </cell>
          <cell r="C67" t="str">
            <v>ADAPTADOR PVC SOLDAVEL, LONGO, COM FLANGE LIVRE,  32 MM X 1", PARA CAIXA D' AGUA</v>
          </cell>
          <cell r="D67" t="str">
            <v>UN</v>
          </cell>
          <cell r="E67">
            <v>14.53</v>
          </cell>
        </row>
        <row r="68">
          <cell r="A68">
            <v>89</v>
          </cell>
          <cell r="B68" t="str">
            <v>INSUMO NACIONAL CAIXA</v>
          </cell>
          <cell r="C68" t="str">
            <v>ADAPTADOR PVC SOLDAVEL, LONGO, COM FLANGE LIVRE,  40 MM X 11/4", PARA CAIXA D' AGUA</v>
          </cell>
          <cell r="D68" t="str">
            <v>UN</v>
          </cell>
          <cell r="E68">
            <v>21.45</v>
          </cell>
        </row>
        <row r="69">
          <cell r="A69">
            <v>90</v>
          </cell>
          <cell r="B69" t="str">
            <v>INSUMO NACIONAL CAIXA</v>
          </cell>
          <cell r="C69" t="str">
            <v>ADAPTADOR PVC SOLDAVEL, LONGO, COM FLANGE LIVRE,  50 MM X 11/2", PARA CAIXA D' AGUA</v>
          </cell>
          <cell r="D69" t="str">
            <v>UN</v>
          </cell>
          <cell r="E69">
            <v>24.6</v>
          </cell>
        </row>
        <row r="70">
          <cell r="A70">
            <v>95</v>
          </cell>
          <cell r="B70" t="str">
            <v>INSUMO NACIONAL CAIXA</v>
          </cell>
          <cell r="C70" t="str">
            <v>ADAPTADOR PVC SOLDAVEL, COM FLANGE E ANEL DE VEDACAO, 20 MMX 1/2", PARA CAIXA D'AGUA</v>
          </cell>
          <cell r="D70" t="str">
            <v>UN</v>
          </cell>
          <cell r="E70">
            <v>7.35</v>
          </cell>
        </row>
        <row r="71">
          <cell r="A71">
            <v>96</v>
          </cell>
          <cell r="B71" t="str">
            <v>INSUMO NACIONAL CAIXA</v>
          </cell>
          <cell r="C71" t="str">
            <v>ADAPTADOR PVC SOLDAVEL, COM FLANGE E ANEL DE VEDACAO, 25 MMX 3/4", PARA CAIXA D'AGUA</v>
          </cell>
          <cell r="D71" t="str">
            <v>UN</v>
          </cell>
          <cell r="E71">
            <v>9.51</v>
          </cell>
        </row>
        <row r="72">
          <cell r="A72">
            <v>97</v>
          </cell>
          <cell r="B72" t="str">
            <v>INSUMO NACIONAL CAIXA</v>
          </cell>
          <cell r="C72" t="str">
            <v>ADAPTADOR PVC SOLDAVEL, COM FLANGE E ANEL DE VEDACAO, 32 MMX 1", PARA CAIXA D'AGUA</v>
          </cell>
          <cell r="D72" t="str">
            <v>UN</v>
          </cell>
          <cell r="E72">
            <v>11.97</v>
          </cell>
        </row>
        <row r="73">
          <cell r="A73">
            <v>98</v>
          </cell>
          <cell r="B73" t="str">
            <v>INSUMO NACIONAL CAIXA</v>
          </cell>
          <cell r="C73" t="str">
            <v>ADAPTADOR PVC SOLDAVEL, COM FLANGE E ANEL DE VEDACAO, 40 MMX 1 1/4", PARA CAIXA D'AGUA</v>
          </cell>
          <cell r="D73" t="str">
            <v>UN</v>
          </cell>
          <cell r="E73">
            <v>19.420000000000002</v>
          </cell>
        </row>
        <row r="74">
          <cell r="A74">
            <v>99</v>
          </cell>
          <cell r="B74" t="str">
            <v>INSUMO NACIONAL CAIXA</v>
          </cell>
          <cell r="C74" t="str">
            <v>ADAPTADOR PVC SOLDAVEL, COM FLANGE E ANEL DE VEDACAO, 50 MMX 1 1/2", PARA CAIXA D'AGUA</v>
          </cell>
          <cell r="D74" t="str">
            <v>UN</v>
          </cell>
          <cell r="E74">
            <v>22.4</v>
          </cell>
        </row>
        <row r="75">
          <cell r="A75">
            <v>100</v>
          </cell>
          <cell r="B75" t="str">
            <v>INSUMO NACIONAL CAIXA</v>
          </cell>
          <cell r="C75" t="str">
            <v>ADAPTADOR PVC SOLDAVEL, COM FLANGES E ANEL DE VEDACAO, 60 MMX 2", PARA CAIXA D' AGUA</v>
          </cell>
          <cell r="D75" t="str">
            <v>UN</v>
          </cell>
          <cell r="E75">
            <v>27.24</v>
          </cell>
        </row>
        <row r="76">
          <cell r="A76">
            <v>102</v>
          </cell>
          <cell r="B76" t="str">
            <v>INSUMO NACIONAL CAIXA</v>
          </cell>
          <cell r="C76" t="str">
            <v>ADAPTADOR PVC SOLDAVEL CURTO COM BOLSA E ROSCA, 85 MM X 3",PARA AGUA FRIA</v>
          </cell>
          <cell r="D76" t="str">
            <v>UN</v>
          </cell>
          <cell r="E76">
            <v>17.38</v>
          </cell>
        </row>
        <row r="77">
          <cell r="A77">
            <v>103</v>
          </cell>
          <cell r="B77" t="str">
            <v>INSUMO NACIONAL CAIXA</v>
          </cell>
          <cell r="C77" t="str">
            <v>ADAPTADOR PVC SOLDAVEL CURTO COM BOLSA E ROSCA, 110 MM X 4",PARA AGUA FRIA</v>
          </cell>
          <cell r="D77" t="str">
            <v>UN</v>
          </cell>
          <cell r="E77">
            <v>28</v>
          </cell>
        </row>
        <row r="78">
          <cell r="A78">
            <v>104</v>
          </cell>
          <cell r="B78" t="str">
            <v>INSUMO NACIONAL CAIXA</v>
          </cell>
          <cell r="C78" t="str">
            <v>ADAPTADOR PVC SOLDAVEL CURTO COM BOLSA E ROSCA, 75 MM X 2 1/2", PARA AGUA FRIA</v>
          </cell>
          <cell r="D78" t="str">
            <v>UN</v>
          </cell>
          <cell r="E78">
            <v>11.57</v>
          </cell>
        </row>
        <row r="79">
          <cell r="A79">
            <v>105</v>
          </cell>
          <cell r="B79" t="str">
            <v>INSUMO NACIONAL CAIXA</v>
          </cell>
          <cell r="C79" t="str">
            <v>ADAPTADOR PVC SOLDAVEL, LONGO, COM FLANGE LIVRE,  85 MM X 3", PARA CAIXA D' AGUA</v>
          </cell>
          <cell r="D79" t="str">
            <v>UN</v>
          </cell>
          <cell r="E79">
            <v>191.38</v>
          </cell>
        </row>
        <row r="80">
          <cell r="A80">
            <v>106</v>
          </cell>
          <cell r="B80" t="str">
            <v>INSUMO NACIONAL CAIXA</v>
          </cell>
          <cell r="C80" t="str">
            <v>ADAPTADOR PVC SOLDAVEL, LONGO, COM FLANGE LIVRE,  110 MM X 4", PARA CAIXA D' AGUA</v>
          </cell>
          <cell r="D80" t="str">
            <v>UN</v>
          </cell>
          <cell r="E80">
            <v>291.89999999999998</v>
          </cell>
        </row>
        <row r="81">
          <cell r="A81">
            <v>107</v>
          </cell>
          <cell r="B81" t="str">
            <v>INSUMO NACIONAL CAIXA</v>
          </cell>
          <cell r="C81" t="str">
            <v>ADAPTADOR PVC SOLDAVEL CURTO COM BOLSA E ROSCA, 20 MM X 1/2", PARA AGUA FRIA</v>
          </cell>
          <cell r="D81" t="str">
            <v>UN</v>
          </cell>
          <cell r="E81">
            <v>0.53</v>
          </cell>
        </row>
        <row r="82">
          <cell r="A82">
            <v>108</v>
          </cell>
          <cell r="B82" t="str">
            <v>INSUMO NACIONAL CAIXA</v>
          </cell>
          <cell r="C82" t="str">
            <v>ADAPTADOR PVC SOLDAVEL CURTO COM BOLSA E ROSCA, 32 MM X 1",PARA AGUA FRIA</v>
          </cell>
          <cell r="D82" t="str">
            <v>UN</v>
          </cell>
          <cell r="E82">
            <v>1.18</v>
          </cell>
        </row>
        <row r="83">
          <cell r="A83">
            <v>109</v>
          </cell>
          <cell r="B83" t="str">
            <v>INSUMO NACIONAL CAIXA</v>
          </cell>
          <cell r="C83" t="str">
            <v>ADAPTADOR PVC SOLDAVEL CURTO COM BOLSA E ROSCA, 40 MM X 1 1/4", PARA AGUA FRIA</v>
          </cell>
          <cell r="D83" t="str">
            <v>UN</v>
          </cell>
          <cell r="E83">
            <v>2.14</v>
          </cell>
        </row>
        <row r="84">
          <cell r="A84">
            <v>110</v>
          </cell>
          <cell r="B84" t="str">
            <v>INSUMO NACIONAL CAIXA</v>
          </cell>
          <cell r="C84" t="str">
            <v>ADAPTADOR PVC SOLDAVEL CURTO COM BOLSA E ROSCA, 40 MM X 1 1/2", PARA AGUA FRIA</v>
          </cell>
          <cell r="D84" t="str">
            <v>UN</v>
          </cell>
          <cell r="E84">
            <v>2.8</v>
          </cell>
        </row>
        <row r="85">
          <cell r="A85">
            <v>111</v>
          </cell>
          <cell r="B85" t="str">
            <v>INSUMO NACIONAL CAIXA</v>
          </cell>
          <cell r="C85" t="str">
            <v>ADAPTADOR PVC SOLDAVEL CURTO COM BOLSA E ROSCA, 50 MM X 1 1/4", PARA AGUA FRIA</v>
          </cell>
          <cell r="D85" t="str">
            <v>UN</v>
          </cell>
          <cell r="E85">
            <v>4.87</v>
          </cell>
        </row>
        <row r="86">
          <cell r="A86">
            <v>112</v>
          </cell>
          <cell r="B86" t="str">
            <v>INSUMO NACIONAL CAIXA</v>
          </cell>
          <cell r="C86" t="str">
            <v>ADAPTADOR PVC SOLDAVEL CURTO COM BOLSA E ROSCA, 50 MM X1 1/2", PARA AGUA FRIA</v>
          </cell>
          <cell r="D86" t="str">
            <v>UN</v>
          </cell>
          <cell r="E86">
            <v>2.63</v>
          </cell>
        </row>
        <row r="87">
          <cell r="A87">
            <v>113</v>
          </cell>
          <cell r="B87" t="str">
            <v>INSUMO NACIONAL CAIXA</v>
          </cell>
          <cell r="C87" t="str">
            <v>ADAPTADOR PVC SOLDAVEL CURTO COM BOLSA E ROSCA, 60 MM X 2",PARA AGUA FRIA</v>
          </cell>
          <cell r="D87" t="str">
            <v>UN</v>
          </cell>
          <cell r="E87">
            <v>6.7</v>
          </cell>
        </row>
        <row r="88">
          <cell r="A88">
            <v>114</v>
          </cell>
          <cell r="B88" t="str">
            <v>INSUMO NACIONAL CAIXA</v>
          </cell>
          <cell r="C88" t="str">
            <v>ADAPTADOR PVC SOLDAVEL, COM FLANGES LIVRES, 25 MM X 3/4", PARA CAIXA D' AGUA</v>
          </cell>
          <cell r="D88" t="str">
            <v>UN</v>
          </cell>
          <cell r="E88">
            <v>8.06</v>
          </cell>
        </row>
        <row r="89">
          <cell r="A89">
            <v>116</v>
          </cell>
          <cell r="B89" t="str">
            <v>INSUMO NACIONAL CAIXA</v>
          </cell>
          <cell r="C89" t="str">
            <v>!EM PROCESSO DE DESATIVACAO! REVESTIMENTO IMPERMEABILIZANTESEMI-FLEXIVEL BI-COMPONENTE</v>
          </cell>
          <cell r="D89" t="str">
            <v>KG</v>
          </cell>
          <cell r="E89">
            <v>3.86</v>
          </cell>
        </row>
        <row r="90">
          <cell r="A90">
            <v>117</v>
          </cell>
          <cell r="B90" t="str">
            <v>INSUMO NACIONAL CAIXA</v>
          </cell>
          <cell r="C90" t="str">
            <v>ADESIVO PLASTICO PARA PVC, BISNAGA COM 17 GR</v>
          </cell>
          <cell r="D90" t="str">
            <v>UN</v>
          </cell>
          <cell r="E90">
            <v>1.97</v>
          </cell>
        </row>
        <row r="91">
          <cell r="A91">
            <v>118</v>
          </cell>
          <cell r="B91" t="str">
            <v>INSUMO NACIONAL CAIXA</v>
          </cell>
          <cell r="C91" t="str">
            <v>PASTA VEDA JUNTAS/ROSCA, LATA DE *500* G, PARA INSTALACOES DE GAS E OUTROS</v>
          </cell>
          <cell r="D91" t="str">
            <v>UN</v>
          </cell>
          <cell r="E91">
            <v>61.01</v>
          </cell>
        </row>
        <row r="92">
          <cell r="A92">
            <v>119</v>
          </cell>
          <cell r="B92" t="str">
            <v>INSUMO NACIONAL CAIXA</v>
          </cell>
          <cell r="C92" t="str">
            <v>ADESIVO PLASTICO PARA PVC, BISNAGA COM 75 GR</v>
          </cell>
          <cell r="D92" t="str">
            <v>UN</v>
          </cell>
          <cell r="E92">
            <v>4.88</v>
          </cell>
        </row>
        <row r="93">
          <cell r="A93">
            <v>122</v>
          </cell>
          <cell r="B93" t="str">
            <v>INSUMO NACIONAL CAIXA</v>
          </cell>
          <cell r="C93" t="str">
            <v>ADESIVO PLASTICO PARA PVC, FRASCO COM 850 GR</v>
          </cell>
          <cell r="D93" t="str">
            <v>UN</v>
          </cell>
          <cell r="E93">
            <v>44.08</v>
          </cell>
        </row>
        <row r="94">
          <cell r="A94">
            <v>123</v>
          </cell>
          <cell r="B94" t="str">
            <v>INSUMO NACIONAL CAIXA</v>
          </cell>
          <cell r="C94" t="str">
            <v>ADITIVO IMPERMEABILIZANTE DE PEGA NORMAL PARA ARGAMASSAS E CONCRETOS SEM ARMACAO</v>
          </cell>
          <cell r="D94" t="str">
            <v>L</v>
          </cell>
          <cell r="E94">
            <v>4.66</v>
          </cell>
        </row>
        <row r="95">
          <cell r="A95">
            <v>124</v>
          </cell>
          <cell r="B95" t="str">
            <v>INSUMO NACIONAL CAIXA</v>
          </cell>
          <cell r="C95" t="str">
            <v>ADITIVO ACELERADOR DE PEGA E ENDURECIMENTO PARA ARGAMASSAS ECONCRETOS</v>
          </cell>
          <cell r="D95" t="str">
            <v>L</v>
          </cell>
          <cell r="E95">
            <v>10.49</v>
          </cell>
        </row>
        <row r="96">
          <cell r="A96">
            <v>127</v>
          </cell>
          <cell r="B96" t="str">
            <v>INSUMO NACIONAL CAIXA</v>
          </cell>
          <cell r="C96" t="str">
            <v>ADITIVO IMPERMEABILIZANTE DE PEGA ULTRARRAPIDA</v>
          </cell>
          <cell r="D96" t="str">
            <v>L</v>
          </cell>
          <cell r="E96">
            <v>10.94</v>
          </cell>
        </row>
        <row r="97">
          <cell r="A97">
            <v>130</v>
          </cell>
          <cell r="B97" t="str">
            <v>INSUMO NACIONAL CAIXA</v>
          </cell>
          <cell r="C97" t="str">
            <v>ARGAMASSA POLIMERICA DE REPARO ESTRUTURAL, BICOMPONENTE</v>
          </cell>
          <cell r="D97" t="str">
            <v>KG</v>
          </cell>
          <cell r="E97">
            <v>3.76</v>
          </cell>
        </row>
        <row r="98">
          <cell r="A98">
            <v>131</v>
          </cell>
          <cell r="B98" t="str">
            <v>INSUMO NACIONAL CAIXA</v>
          </cell>
          <cell r="C98" t="str">
            <v>ADESIVO ESTRUTURAL A BASE DE RESINA EPOXI, BICOMPONENTE, PASTOSO (TIXOTROPICO)</v>
          </cell>
          <cell r="D98" t="str">
            <v>KG</v>
          </cell>
          <cell r="E98">
            <v>40.36</v>
          </cell>
        </row>
        <row r="99">
          <cell r="A99">
            <v>132</v>
          </cell>
          <cell r="B99" t="str">
            <v>INSUMO NACIONAL CAIXA</v>
          </cell>
          <cell r="C99" t="str">
            <v>ADITIVO PLASTIFICANTE RETARDADOR DE PEGA E REDUTOR DE AGUA PARA CONCRETO</v>
          </cell>
          <cell r="D99" t="str">
            <v>L</v>
          </cell>
          <cell r="E99">
            <v>5.17</v>
          </cell>
        </row>
        <row r="100">
          <cell r="A100">
            <v>133</v>
          </cell>
          <cell r="B100" t="str">
            <v>INSUMO NACIONAL CAIXA</v>
          </cell>
          <cell r="C100" t="str">
            <v>ADITIVO LIQUIDO INCORPORADOR DE AR PARA CONCRETO E ARGAMASSA</v>
          </cell>
          <cell r="D100" t="str">
            <v>L</v>
          </cell>
          <cell r="E100">
            <v>4.7</v>
          </cell>
        </row>
        <row r="101">
          <cell r="A101">
            <v>134</v>
          </cell>
          <cell r="B101" t="str">
            <v>INSUMO NACIONAL CAIXA</v>
          </cell>
          <cell r="C101" t="str">
            <v>GRAUTE CIMENTICIO PARA USO GERAL</v>
          </cell>
          <cell r="D101" t="str">
            <v>KG</v>
          </cell>
          <cell r="E101">
            <v>1.49</v>
          </cell>
        </row>
        <row r="102">
          <cell r="A102">
            <v>135</v>
          </cell>
          <cell r="B102" t="str">
            <v>INSUMO NACIONAL CAIXA</v>
          </cell>
          <cell r="C102" t="str">
            <v>ARGAMASSA POLIMERICA IMPERMEABILIZANTE SEMIFLEXIVEL, BICOMPONENTE (MEMBRANA IMPERMEABILIZANTE ACRILICA)</v>
          </cell>
          <cell r="D102" t="str">
            <v>KG</v>
          </cell>
          <cell r="E102">
            <v>4.8499999999999996</v>
          </cell>
        </row>
        <row r="103">
          <cell r="A103">
            <v>140</v>
          </cell>
          <cell r="B103" t="str">
            <v>INSUMO NACIONAL CAIXA</v>
          </cell>
          <cell r="C103" t="str">
            <v>IMPERMEABILIZANTE FLEXIVEL BRANCO DE BASE ACRILICA PARA COBERTURAS</v>
          </cell>
          <cell r="D103" t="str">
            <v>KG</v>
          </cell>
          <cell r="E103">
            <v>14.8</v>
          </cell>
        </row>
        <row r="104">
          <cell r="A104">
            <v>142</v>
          </cell>
          <cell r="B104" t="str">
            <v>INSUMO NACIONAL CAIXA</v>
          </cell>
          <cell r="C104" t="str">
            <v>SELANTE ELASTICO MONOCOMPONENTE A BASE DE POLIURETANO PARA JUNTAS DIVERSAS</v>
          </cell>
          <cell r="D104" t="str">
            <v>310ML</v>
          </cell>
          <cell r="E104">
            <v>29.44</v>
          </cell>
        </row>
        <row r="105">
          <cell r="A105">
            <v>151</v>
          </cell>
          <cell r="B105" t="str">
            <v>INSUMO NACIONAL CAIXA</v>
          </cell>
          <cell r="C105" t="str">
            <v>IMPERMEABILIZANTE INCOLOR PARA TRATAMENTO DE FACHADAS E TELHAS, BASE SILICONE</v>
          </cell>
          <cell r="D105" t="str">
            <v>L</v>
          </cell>
          <cell r="E105">
            <v>18.61</v>
          </cell>
        </row>
        <row r="106">
          <cell r="A106">
            <v>153</v>
          </cell>
          <cell r="B106" t="str">
            <v>INSUMO NACIONAL CAIXA</v>
          </cell>
          <cell r="C106" t="str">
            <v>REVESTIMENTO EPOXI DE ALTA RESISTENCIA QUIMICA, ISENTO DE SOLVENTES, BICOMPONENTE</v>
          </cell>
          <cell r="D106" t="str">
            <v>L</v>
          </cell>
          <cell r="E106">
            <v>86.71</v>
          </cell>
        </row>
        <row r="107">
          <cell r="A107">
            <v>154</v>
          </cell>
          <cell r="B107" t="str">
            <v>INSUMO NACIONAL CAIXA</v>
          </cell>
          <cell r="C107" t="str">
            <v>TINTA/REVESTIMENTO  A BASE DE RESINA EPOXI COM ALCATRAO, BICOMPONENTE</v>
          </cell>
          <cell r="D107" t="str">
            <v>L</v>
          </cell>
          <cell r="E107">
            <v>39.659999999999997</v>
          </cell>
        </row>
        <row r="108">
          <cell r="A108">
            <v>156</v>
          </cell>
          <cell r="B108" t="str">
            <v>INSUMO NACIONAL CAIXA</v>
          </cell>
          <cell r="C108" t="str">
            <v>ADESIVO ESTRUTURAL A BASE DE RESINA EPOXI, BICOMPONENTE, FLUIDO</v>
          </cell>
          <cell r="D108" t="str">
            <v>KG</v>
          </cell>
          <cell r="E108">
            <v>42.05</v>
          </cell>
        </row>
        <row r="109">
          <cell r="A109">
            <v>157</v>
          </cell>
          <cell r="B109" t="str">
            <v>INSUMO NACIONAL CAIXA</v>
          </cell>
          <cell r="C109" t="str">
            <v>ADESIVO ESTRUTURAL A BASE DE RESINA EPOXI PARA INJECAO EM TRINCAS, BICOMPONENTE, BAIXA VISCOSIDADE</v>
          </cell>
          <cell r="D109" t="str">
            <v>KG</v>
          </cell>
          <cell r="E109">
            <v>94.2</v>
          </cell>
        </row>
        <row r="110">
          <cell r="A110">
            <v>158</v>
          </cell>
          <cell r="B110" t="str">
            <v>INSUMO NACIONAL CAIXA</v>
          </cell>
          <cell r="C110" t="str">
            <v>!EM PROCESSO DE DESATIVACAO! IMUNIZANTE PARA MADEIRAS BRUTASTIPO CARBOLINEUM OU EQUIVALENTE</v>
          </cell>
          <cell r="D110" t="str">
            <v>L</v>
          </cell>
          <cell r="E110">
            <v>26</v>
          </cell>
        </row>
        <row r="111">
          <cell r="A111">
            <v>159</v>
          </cell>
          <cell r="B111" t="str">
            <v>INSUMO NACIONAL CAIXA</v>
          </cell>
          <cell r="C111" t="str">
            <v>!EM PROCESSO DE DESATIVACAO! ADUBO BOVINO</v>
          </cell>
          <cell r="D111" t="str">
            <v>M3</v>
          </cell>
          <cell r="E111">
            <v>195</v>
          </cell>
        </row>
        <row r="112">
          <cell r="A112">
            <v>181</v>
          </cell>
          <cell r="B112" t="str">
            <v>INSUMO NACIONAL CAIXA</v>
          </cell>
          <cell r="C112" t="str">
            <v>BATENTE/ PORTAL/ADUELA/ MARCO MACICO, E= *3* CM, L= *15* CM,*60 CM A 120* CM  X *210* CM,  EM CEDRINHO/ ANGELIM COMERCIAL/  EUCALIPTO/ CURUPIXA/ PEROBA/ CUMARU OU EQUIVALENTE DA REGIAO</v>
          </cell>
          <cell r="D112" t="str">
            <v>JG</v>
          </cell>
          <cell r="E112">
            <v>139.09</v>
          </cell>
        </row>
        <row r="113">
          <cell r="A113">
            <v>183</v>
          </cell>
          <cell r="B113" t="str">
            <v>INSUMO NACIONAL CAIXA</v>
          </cell>
          <cell r="C113" t="str">
            <v>BATENTE/ PORTAL/ ADUELA/ MARCO MACICO, E= *3 CM, L= *13 CM,*60 CM A 120* CM X *210 CM,  EM CEDRINHO/ ANGELIM COMERCIAL/EUCALIPTO/ CURUPIXA/ PEROBA/ CUMARU OU EQUIVALENTE DA REGIAO</v>
          </cell>
          <cell r="D113" t="str">
            <v>JG</v>
          </cell>
          <cell r="E113">
            <v>127</v>
          </cell>
        </row>
        <row r="114">
          <cell r="A114">
            <v>184</v>
          </cell>
          <cell r="B114" t="str">
            <v>INSUMO NACIONAL CAIXA</v>
          </cell>
          <cell r="C114" t="str">
            <v>BATENTE/ PORTAL/ ADUELA/ MARCO MACICO, E= *3* CM, L= *13* CM, *60 CM A 120* CM X *210* CM, EM PINUS/ TAUARI/ VIROLA OU EQUIVALENTE DA REGIAO</v>
          </cell>
          <cell r="D114" t="str">
            <v>JG</v>
          </cell>
          <cell r="E114">
            <v>83.94</v>
          </cell>
        </row>
        <row r="115">
          <cell r="A115">
            <v>187</v>
          </cell>
          <cell r="B115" t="str">
            <v>INSUMO NACIONAL CAIXA</v>
          </cell>
          <cell r="C115" t="str">
            <v>!EM PROCESSO DE DESATIVACAO! ALIZAR / GUARNICAO 5 X 2CM MADEIRA IPE/MOGNO/CEREJEIRA OU SIMILAR</v>
          </cell>
          <cell r="D115" t="str">
            <v>M</v>
          </cell>
          <cell r="E115">
            <v>9.2899999999999991</v>
          </cell>
        </row>
        <row r="116">
          <cell r="A116">
            <v>194</v>
          </cell>
          <cell r="B116" t="str">
            <v>INSUMO NACIONAL CAIXA</v>
          </cell>
          <cell r="C116" t="str">
            <v>BATENTE/ PORTAL/ ADUELA/ MARCO MACICO, E= *3* CM, L= *7* CM,*60 CM A 120* CM X *210* CM, EM PINUS/ TAUARI/ VIROLA OU EQUIVALENTE DA REGIAO</v>
          </cell>
          <cell r="D116" t="str">
            <v>JG</v>
          </cell>
          <cell r="E116">
            <v>56.08</v>
          </cell>
        </row>
        <row r="117">
          <cell r="A117">
            <v>195</v>
          </cell>
          <cell r="B117" t="str">
            <v>INSUMO NACIONAL CAIXA</v>
          </cell>
          <cell r="C117" t="str">
            <v>BATENTE/ PORTAL/ ADUELA/ MARCO MACICO, E= *3* CM, L= *7* CM,*60 CM A 120* CM X *210* CM,  EM CEDRINHO/ ANGELIM COMERCIAL/ EUCALIPTO/ CURUPIXA/ PEROBA/ CUMARU OU EQUIVALENTE DA REGIAO</v>
          </cell>
          <cell r="D117" t="str">
            <v>JG</v>
          </cell>
          <cell r="E117">
            <v>103.17</v>
          </cell>
        </row>
        <row r="118">
          <cell r="A118">
            <v>242</v>
          </cell>
          <cell r="B118" t="str">
            <v>INSUMO NACIONAL CAIXA</v>
          </cell>
          <cell r="C118" t="str">
            <v>AJUDANTE ESPECIALIZADO</v>
          </cell>
          <cell r="D118" t="str">
            <v>H</v>
          </cell>
          <cell r="E118">
            <v>11.23</v>
          </cell>
        </row>
        <row r="119">
          <cell r="A119">
            <v>244</v>
          </cell>
          <cell r="B119" t="str">
            <v>INSUMO NACIONAL CAIXA</v>
          </cell>
          <cell r="C119" t="str">
            <v>AUXILIAR DE TOPOGRAFO</v>
          </cell>
          <cell r="D119" t="str">
            <v>H</v>
          </cell>
          <cell r="E119">
            <v>18.29</v>
          </cell>
        </row>
        <row r="120">
          <cell r="A120">
            <v>245</v>
          </cell>
          <cell r="B120" t="str">
            <v>INSUMO NACIONAL CAIXA</v>
          </cell>
          <cell r="C120" t="str">
            <v>AUXILIAR DE LABORATORISTA DE SOLOS E CONCRETO</v>
          </cell>
          <cell r="D120" t="str">
            <v>H</v>
          </cell>
          <cell r="E120">
            <v>10.199999999999999</v>
          </cell>
        </row>
        <row r="121">
          <cell r="A121">
            <v>246</v>
          </cell>
          <cell r="B121" t="str">
            <v>INSUMO NACIONAL CAIXA</v>
          </cell>
          <cell r="C121" t="str">
            <v>AUXILIAR DE ENCANADOR OU BOMBEIRO HIDRAULICO</v>
          </cell>
          <cell r="D121" t="str">
            <v>H</v>
          </cell>
          <cell r="E121">
            <v>10.15</v>
          </cell>
        </row>
        <row r="122">
          <cell r="A122">
            <v>247</v>
          </cell>
          <cell r="B122" t="str">
            <v>INSUMO NACIONAL CAIXA</v>
          </cell>
          <cell r="C122" t="str">
            <v>AJUDANTE DE ELETRICISTA</v>
          </cell>
          <cell r="D122" t="str">
            <v>H</v>
          </cell>
          <cell r="E122">
            <v>9.98</v>
          </cell>
        </row>
        <row r="123">
          <cell r="A123">
            <v>248</v>
          </cell>
          <cell r="B123" t="str">
            <v>INSUMO NACIONAL CAIXA</v>
          </cell>
          <cell r="C123" t="str">
            <v>AJUDANTE DE OPERACAO EM GERAL</v>
          </cell>
          <cell r="D123" t="str">
            <v>H</v>
          </cell>
          <cell r="E123">
            <v>11.23</v>
          </cell>
        </row>
        <row r="124">
          <cell r="A124">
            <v>251</v>
          </cell>
          <cell r="B124" t="str">
            <v>INSUMO NACIONAL CAIXA</v>
          </cell>
          <cell r="C124" t="str">
            <v>AUXILIAR DE MECANICO</v>
          </cell>
          <cell r="D124" t="str">
            <v>H</v>
          </cell>
          <cell r="E124">
            <v>10.33</v>
          </cell>
        </row>
        <row r="125">
          <cell r="A125">
            <v>252</v>
          </cell>
          <cell r="B125" t="str">
            <v>INSUMO NACIONAL CAIXA</v>
          </cell>
          <cell r="C125" t="str">
            <v>AJUDANTE DE SERRALHEIRO</v>
          </cell>
          <cell r="D125" t="str">
            <v>H</v>
          </cell>
          <cell r="E125">
            <v>9.6</v>
          </cell>
        </row>
        <row r="126">
          <cell r="A126">
            <v>253</v>
          </cell>
          <cell r="B126" t="str">
            <v>INSUMO NACIONAL CAIXA</v>
          </cell>
          <cell r="C126" t="str">
            <v>ALMOXARIFE</v>
          </cell>
          <cell r="D126" t="str">
            <v>H</v>
          </cell>
          <cell r="E126">
            <v>17.13</v>
          </cell>
        </row>
        <row r="127">
          <cell r="A127">
            <v>295</v>
          </cell>
          <cell r="B127" t="str">
            <v>INSUMO NACIONAL CAIXA</v>
          </cell>
          <cell r="C127" t="str">
            <v>ANEL BORRACHA PARA TUBO ESGOTO PREDIAL DN 40 MM (NBR 5688)</v>
          </cell>
          <cell r="D127" t="str">
            <v>UN</v>
          </cell>
          <cell r="E127">
            <v>1.01</v>
          </cell>
        </row>
        <row r="128">
          <cell r="A128">
            <v>296</v>
          </cell>
          <cell r="B128" t="str">
            <v>INSUMO NACIONAL CAIXA</v>
          </cell>
          <cell r="C128" t="str">
            <v>ANEL BORRACHA PARA TUBO ESGOTO PREDIAL DN 50 MM (NBR 5688)</v>
          </cell>
          <cell r="D128" t="str">
            <v>UN</v>
          </cell>
          <cell r="E128">
            <v>1.05</v>
          </cell>
        </row>
        <row r="129">
          <cell r="A129">
            <v>297</v>
          </cell>
          <cell r="B129" t="str">
            <v>INSUMO NACIONAL CAIXA</v>
          </cell>
          <cell r="C129" t="str">
            <v>ANEL BORRACHA PARA TUBO ESGOTO PREDIAL DN 75 MM (NBR 5688)</v>
          </cell>
          <cell r="D129" t="str">
            <v>UN</v>
          </cell>
          <cell r="E129">
            <v>1.49</v>
          </cell>
        </row>
        <row r="130">
          <cell r="A130">
            <v>298</v>
          </cell>
          <cell r="B130" t="str">
            <v>INSUMO NACIONAL CAIXA</v>
          </cell>
          <cell r="C130" t="str">
            <v>ANEL BORRACHA DN 75 MM, PARA TUBO SERIE REFORCADA ESGOTO PREDIAL</v>
          </cell>
          <cell r="D130" t="str">
            <v>UN</v>
          </cell>
          <cell r="E130">
            <v>1.7</v>
          </cell>
        </row>
        <row r="131">
          <cell r="A131">
            <v>299</v>
          </cell>
          <cell r="B131" t="str">
            <v>INSUMO NACIONAL CAIXA</v>
          </cell>
          <cell r="C131" t="str">
            <v>ANEL BORRACHA DN 100 MM, PARA TUBO SERIE REFORCADA ESGOTO PREDIAL</v>
          </cell>
          <cell r="D131" t="str">
            <v>UN</v>
          </cell>
          <cell r="E131">
            <v>1.69</v>
          </cell>
        </row>
        <row r="132">
          <cell r="A132">
            <v>300</v>
          </cell>
          <cell r="B132" t="str">
            <v>INSUMO NACIONAL CAIXA</v>
          </cell>
          <cell r="C132" t="str">
            <v>ANEL BORRACHA, DN 150 MM, PARA TUBO SERIE REFORCADA ESGOTO PREDIAL</v>
          </cell>
          <cell r="D132" t="str">
            <v>UN</v>
          </cell>
          <cell r="E132">
            <v>7.85</v>
          </cell>
        </row>
        <row r="133">
          <cell r="A133">
            <v>301</v>
          </cell>
          <cell r="B133" t="str">
            <v>INSUMO NACIONAL CAIXA</v>
          </cell>
          <cell r="C133" t="str">
            <v>ANEL BORRACHA PARA TUBO ESGOTO PREDIAL, DN 100 MM (NBR 5688)</v>
          </cell>
          <cell r="D133" t="str">
            <v>UN</v>
          </cell>
          <cell r="E133">
            <v>1.87</v>
          </cell>
        </row>
        <row r="134">
          <cell r="A134">
            <v>303</v>
          </cell>
          <cell r="B134" t="str">
            <v>INSUMO NACIONAL CAIXA</v>
          </cell>
          <cell r="C134" t="str">
            <v>ANEL BORRACHA, PARA TUBO PVC, REDE COLETOR ESGOTO, DN 100 MM(NBR 7362)</v>
          </cell>
          <cell r="D134" t="str">
            <v>UN</v>
          </cell>
          <cell r="E134">
            <v>2.54</v>
          </cell>
        </row>
        <row r="135">
          <cell r="A135">
            <v>304</v>
          </cell>
          <cell r="B135" t="str">
            <v>INSUMO NACIONAL CAIXA</v>
          </cell>
          <cell r="C135" t="str">
            <v>ANEL BORRACHA, PARA TUBO PVC, REDE COLETOR ESGOTO, DN 125 MM(NBR 7362)</v>
          </cell>
          <cell r="D135" t="str">
            <v>UN</v>
          </cell>
          <cell r="E135">
            <v>3.89</v>
          </cell>
        </row>
        <row r="136">
          <cell r="A136">
            <v>305</v>
          </cell>
          <cell r="B136" t="str">
            <v>INSUMO NACIONAL CAIXA</v>
          </cell>
          <cell r="C136" t="str">
            <v>ANEL BORRACHA, PARA TUBO PVC, REDE COLETOR ESGOTO, DN 150 MM(NBR 7362)</v>
          </cell>
          <cell r="D136" t="str">
            <v>UN</v>
          </cell>
          <cell r="E136">
            <v>6.64</v>
          </cell>
        </row>
        <row r="137">
          <cell r="A137">
            <v>306</v>
          </cell>
          <cell r="B137" t="str">
            <v>INSUMO NACIONAL CAIXA</v>
          </cell>
          <cell r="C137" t="str">
            <v>ANEL BORRACHA, PARA TUBO PVC, REDE COLETOR ESGOTO, DN 200 MM(NBR 7362)</v>
          </cell>
          <cell r="D137" t="str">
            <v>UN</v>
          </cell>
          <cell r="E137">
            <v>7.98</v>
          </cell>
        </row>
        <row r="138">
          <cell r="A138">
            <v>307</v>
          </cell>
          <cell r="B138" t="str">
            <v>INSUMO NACIONAL CAIXA</v>
          </cell>
          <cell r="C138" t="str">
            <v>ANEL BORRACHA, PARA TUBO PVC, REDE COLETOR ESGOTO, DN 250 MM(NBR 7362)</v>
          </cell>
          <cell r="D138" t="str">
            <v>UN</v>
          </cell>
          <cell r="E138">
            <v>15.77</v>
          </cell>
        </row>
        <row r="139">
          <cell r="A139">
            <v>308</v>
          </cell>
          <cell r="B139" t="str">
            <v>INSUMO NACIONAL CAIXA</v>
          </cell>
          <cell r="C139" t="str">
            <v>ANEL BORRACHA, PARA TUBO, PVC REDE COLETOR ESGOTO, DN 300 MM(NBR 7362)</v>
          </cell>
          <cell r="D139" t="str">
            <v>UN</v>
          </cell>
          <cell r="E139">
            <v>21.06</v>
          </cell>
        </row>
        <row r="140">
          <cell r="A140">
            <v>309</v>
          </cell>
          <cell r="B140" t="str">
            <v>INSUMO NACIONAL CAIXA</v>
          </cell>
          <cell r="C140" t="str">
            <v>ANEL BORRACHA, PARA TUBO PVC, REDE COLETOR ESGOTO, DN 350 MM(NBR 7362)</v>
          </cell>
          <cell r="D140" t="str">
            <v>UN</v>
          </cell>
          <cell r="E140">
            <v>32.31</v>
          </cell>
        </row>
        <row r="141">
          <cell r="A141">
            <v>310</v>
          </cell>
          <cell r="B141" t="str">
            <v>INSUMO NACIONAL CAIXA</v>
          </cell>
          <cell r="C141" t="str">
            <v>ANEL BORRACHA, PARA TUBO PVC, REDE COLETOR ESGOTO, DN 400 MM(NBR 7362)</v>
          </cell>
          <cell r="D141" t="str">
            <v>UN</v>
          </cell>
          <cell r="E141">
            <v>40.98</v>
          </cell>
        </row>
        <row r="142">
          <cell r="A142">
            <v>311</v>
          </cell>
          <cell r="B142" t="str">
            <v>INSUMO NACIONAL CAIXA</v>
          </cell>
          <cell r="C142" t="str">
            <v>ANEL BORRACHA, PARA TUBO PVC DEFOFO, DN 100 MM (NBR 7665)</v>
          </cell>
          <cell r="D142" t="str">
            <v>UN</v>
          </cell>
          <cell r="E142">
            <v>6.08</v>
          </cell>
        </row>
        <row r="143">
          <cell r="A143">
            <v>314</v>
          </cell>
          <cell r="B143" t="str">
            <v>INSUMO NACIONAL CAIXA</v>
          </cell>
          <cell r="C143" t="str">
            <v>ANEL BORRACHA, PARA TUBO PVC DEFOFO, DN 300 MM (NBR 7665)</v>
          </cell>
          <cell r="D143" t="str">
            <v>UN</v>
          </cell>
          <cell r="E143">
            <v>98.22</v>
          </cell>
        </row>
        <row r="144">
          <cell r="A144">
            <v>318</v>
          </cell>
          <cell r="B144" t="str">
            <v>INSUMO NACIONAL CAIXA</v>
          </cell>
          <cell r="C144" t="str">
            <v>ANEL BORRACHA, PARA TUBO PVC DEFOFO, DN 150 MM (NBR 7665)</v>
          </cell>
          <cell r="D144" t="str">
            <v>UN</v>
          </cell>
          <cell r="E144">
            <v>10.65</v>
          </cell>
        </row>
        <row r="145">
          <cell r="A145">
            <v>319</v>
          </cell>
          <cell r="B145" t="str">
            <v>INSUMO NACIONAL CAIXA</v>
          </cell>
          <cell r="C145" t="str">
            <v>ANEL BORRACHA, PARA TUBO PVC DEFOFO, DN 200 MM (NBR 7665)</v>
          </cell>
          <cell r="D145" t="str">
            <v>UN</v>
          </cell>
          <cell r="E145">
            <v>20.11</v>
          </cell>
        </row>
        <row r="146">
          <cell r="A146">
            <v>320</v>
          </cell>
          <cell r="B146" t="str">
            <v>INSUMO NACIONAL CAIXA</v>
          </cell>
          <cell r="C146" t="str">
            <v>ANEL BORRACHA, PARA TUBO PVC DEFOFO, DN 250 MM (NBR 7665)</v>
          </cell>
          <cell r="D146" t="str">
            <v>UN</v>
          </cell>
          <cell r="E146">
            <v>63.94</v>
          </cell>
        </row>
        <row r="147">
          <cell r="A147">
            <v>325</v>
          </cell>
          <cell r="B147" t="str">
            <v>INSUMO NACIONAL CAIXA</v>
          </cell>
          <cell r="C147" t="str">
            <v>ANEL BORRACHA, PARA TUBO/CONEXAO PVC PBA, DN 50 MM, PARA REDE AGUA</v>
          </cell>
          <cell r="D147" t="str">
            <v>UN</v>
          </cell>
          <cell r="E147">
            <v>1.89</v>
          </cell>
        </row>
        <row r="148">
          <cell r="A148">
            <v>328</v>
          </cell>
          <cell r="B148" t="str">
            <v>INSUMO NACIONAL CAIXA</v>
          </cell>
          <cell r="C148" t="str">
            <v>ANEL BORRACHA, PARA TUBO/CONEXAO PVC PBA, DN 100 MM, PARA REDE AGUA</v>
          </cell>
          <cell r="D148" t="str">
            <v>UN</v>
          </cell>
          <cell r="E148">
            <v>4.8899999999999997</v>
          </cell>
        </row>
        <row r="149">
          <cell r="A149">
            <v>329</v>
          </cell>
          <cell r="B149" t="str">
            <v>INSUMO NACIONAL CAIXA</v>
          </cell>
          <cell r="C149" t="str">
            <v>ANEL BORRACHA, PARA TUBO/CONEXAO PVC PBA, DN 75 MM, PARA REDE AGUA</v>
          </cell>
          <cell r="D149" t="str">
            <v>UN</v>
          </cell>
          <cell r="E149">
            <v>6.25</v>
          </cell>
        </row>
        <row r="150">
          <cell r="A150">
            <v>333</v>
          </cell>
          <cell r="B150" t="str">
            <v>INSUMO NACIONAL CAIXA</v>
          </cell>
          <cell r="C150" t="str">
            <v>ARAME GALVANIZADO 14 BWG, D = 2,11 MM (0,026 KG/M)</v>
          </cell>
          <cell r="D150" t="str">
            <v>KG</v>
          </cell>
          <cell r="E150">
            <v>9.2899999999999991</v>
          </cell>
        </row>
        <row r="151">
          <cell r="A151">
            <v>334</v>
          </cell>
          <cell r="B151" t="str">
            <v>INSUMO NACIONAL CAIXA</v>
          </cell>
          <cell r="C151" t="str">
            <v>ARAME GALVANIZADO  8 BWG, D = 4,19MM (0,101 KG/M)</v>
          </cell>
          <cell r="D151" t="str">
            <v>KG</v>
          </cell>
          <cell r="E151">
            <v>8.76</v>
          </cell>
        </row>
        <row r="152">
          <cell r="A152">
            <v>335</v>
          </cell>
          <cell r="B152" t="str">
            <v>INSUMO NACIONAL CAIXA</v>
          </cell>
          <cell r="C152" t="str">
            <v>ARAME GALVANIZADO 10 BWG, 3,40 MM (0,0713 KG/M)</v>
          </cell>
          <cell r="D152" t="str">
            <v>KG</v>
          </cell>
          <cell r="E152">
            <v>8.0299999999999994</v>
          </cell>
        </row>
        <row r="153">
          <cell r="A153">
            <v>337</v>
          </cell>
          <cell r="B153" t="str">
            <v>INSUMO NACIONAL CAIXA</v>
          </cell>
          <cell r="C153" t="str">
            <v>ARAME RECOZIDO 18 BWG, 1,25 MM (0,01 KG/M)</v>
          </cell>
          <cell r="D153" t="str">
            <v>KG</v>
          </cell>
          <cell r="E153">
            <v>8.35</v>
          </cell>
        </row>
        <row r="154">
          <cell r="A154">
            <v>338</v>
          </cell>
          <cell r="B154" t="str">
            <v>INSUMO NACIONAL CAIXA</v>
          </cell>
          <cell r="C154" t="str">
            <v>ARAME FARPADO 16 BWG (0,047 KG/M)</v>
          </cell>
          <cell r="D154" t="str">
            <v>KG</v>
          </cell>
          <cell r="E154">
            <v>12.2</v>
          </cell>
        </row>
        <row r="155">
          <cell r="A155">
            <v>339</v>
          </cell>
          <cell r="B155" t="str">
            <v>INSUMO NACIONAL CAIXA</v>
          </cell>
          <cell r="C155" t="str">
            <v>ARAME FARPADO GALVANIZADO 14 BWG, CLASSE 250</v>
          </cell>
          <cell r="D155" t="str">
            <v>M</v>
          </cell>
          <cell r="E155">
            <v>0.47</v>
          </cell>
        </row>
        <row r="156">
          <cell r="A156">
            <v>340</v>
          </cell>
          <cell r="B156" t="str">
            <v>INSUMO NACIONAL CAIXA</v>
          </cell>
          <cell r="C156" t="str">
            <v>ARAME FARPADO 16 BWG 4 X 4", 23,50 KG/ROLO 500 M</v>
          </cell>
          <cell r="D156" t="str">
            <v>M</v>
          </cell>
          <cell r="E156">
            <v>0.64</v>
          </cell>
        </row>
        <row r="157">
          <cell r="A157">
            <v>341</v>
          </cell>
          <cell r="B157" t="str">
            <v>INSUMO NACIONAL CAIXA</v>
          </cell>
          <cell r="C157" t="str">
            <v>ARAME GALVANIZADO 18 BWG, 1,24MM (0,009 KG/M)</v>
          </cell>
          <cell r="D157" t="str">
            <v>M</v>
          </cell>
          <cell r="E157">
            <v>0.12</v>
          </cell>
        </row>
        <row r="158">
          <cell r="A158">
            <v>342</v>
          </cell>
          <cell r="B158" t="str">
            <v>INSUMO NACIONAL CAIXA</v>
          </cell>
          <cell r="C158" t="str">
            <v>ARAME GALVANIZADO 12 BWG, 2,76 MM (0,048 KG/M)</v>
          </cell>
          <cell r="D158" t="str">
            <v>KG</v>
          </cell>
          <cell r="E158">
            <v>9.08</v>
          </cell>
        </row>
        <row r="159">
          <cell r="A159">
            <v>343</v>
          </cell>
          <cell r="B159" t="str">
            <v>INSUMO NACIONAL CAIXA</v>
          </cell>
          <cell r="C159" t="str">
            <v>ARAME GALVANIZADO 14 BWG, 2,10MM (0,0272 KG/M)</v>
          </cell>
          <cell r="D159" t="str">
            <v>M</v>
          </cell>
          <cell r="E159">
            <v>0.25</v>
          </cell>
        </row>
        <row r="160">
          <cell r="A160">
            <v>344</v>
          </cell>
          <cell r="B160" t="str">
            <v>INSUMO NACIONAL CAIXA</v>
          </cell>
          <cell r="C160" t="str">
            <v>ARAME GALVANIZADO 16 BWG, 1,65MM (0,0166 KG/M)</v>
          </cell>
          <cell r="D160" t="str">
            <v>KG</v>
          </cell>
          <cell r="E160">
            <v>10.050000000000001</v>
          </cell>
        </row>
        <row r="161">
          <cell r="A161">
            <v>345</v>
          </cell>
          <cell r="B161" t="str">
            <v>INSUMO NACIONAL CAIXA</v>
          </cell>
          <cell r="C161" t="str">
            <v>ARAME GALVANIZADO 18 BWG, 1,24MM (0,009 KG/M)</v>
          </cell>
          <cell r="D161" t="str">
            <v>KG</v>
          </cell>
          <cell r="E161">
            <v>12.28</v>
          </cell>
        </row>
        <row r="162">
          <cell r="A162">
            <v>346</v>
          </cell>
          <cell r="B162" t="str">
            <v>INSUMO NACIONAL CAIXA</v>
          </cell>
          <cell r="C162" t="str">
            <v>ARAME DE ACO OVALADO 15 X 17 ( 45,7 KG, 700 KGF), ROLO 1000M</v>
          </cell>
          <cell r="D162" t="str">
            <v>KG</v>
          </cell>
          <cell r="E162">
            <v>9.69</v>
          </cell>
        </row>
        <row r="163">
          <cell r="A163">
            <v>358</v>
          </cell>
          <cell r="B163" t="str">
            <v>INSUMO NACIONAL CAIXA</v>
          </cell>
          <cell r="C163" t="str">
            <v>MUDA DE ARVORE ORNAMENTAL, OITI/AROEIRA SALSA/ANGICO/IPE/JACARANDA OU EQUIVALENTE  DA REGIAO, H= *1* M</v>
          </cell>
          <cell r="D163" t="str">
            <v>UN</v>
          </cell>
          <cell r="E163">
            <v>27</v>
          </cell>
        </row>
        <row r="164">
          <cell r="A164">
            <v>359</v>
          </cell>
          <cell r="B164" t="str">
            <v>INSUMO NACIONAL CAIXA</v>
          </cell>
          <cell r="C164" t="str">
            <v>MUDA DE ARVORE ORNAMENTAL, OITI/AROEIRA SALSA/ANGICO/IPE/JACARANDA OU EQUIVALENTE  DA REGIAO, H= *2* M</v>
          </cell>
          <cell r="D164" t="str">
            <v>UN</v>
          </cell>
          <cell r="E164">
            <v>55.47</v>
          </cell>
        </row>
        <row r="165">
          <cell r="A165">
            <v>360</v>
          </cell>
          <cell r="B165" t="str">
            <v>INSUMO NACIONAL CAIXA</v>
          </cell>
          <cell r="C165" t="str">
            <v>MUDA DE RASTEIRA/FORRACAO, AMENDOIM RASTEIRO/ONZE HORAS/AZULZINHA/IMPATIENS OU EQUIVALENTE DA REGIAO</v>
          </cell>
          <cell r="D165" t="str">
            <v>UN</v>
          </cell>
          <cell r="E165">
            <v>1.27</v>
          </cell>
        </row>
        <row r="166">
          <cell r="A166">
            <v>365</v>
          </cell>
          <cell r="B166" t="str">
            <v>INSUMO NACIONAL CAIXA</v>
          </cell>
          <cell r="C166" t="str">
            <v>MUDA DE ARBUSTO FOLHAGEM, SANSAO-DO-CAMPO OU EQUIVALENTE DAREGIAO, H= *50 A 70* CM</v>
          </cell>
          <cell r="D166" t="str">
            <v>UN</v>
          </cell>
          <cell r="E166">
            <v>22.62</v>
          </cell>
        </row>
        <row r="167">
          <cell r="A167">
            <v>366</v>
          </cell>
          <cell r="B167" t="str">
            <v>INSUMO NACIONAL CAIXA</v>
          </cell>
          <cell r="C167" t="str">
            <v>AREIA FINA - POSTO JAZIDA/FORNECEDOR (RETIRADO NA JAZIDA, SEM TRANSPORTE)</v>
          </cell>
          <cell r="D167" t="str">
            <v>M3</v>
          </cell>
          <cell r="E167">
            <v>52</v>
          </cell>
        </row>
        <row r="168">
          <cell r="A168">
            <v>367</v>
          </cell>
          <cell r="B168" t="str">
            <v>INSUMO NACIONAL CAIXA</v>
          </cell>
          <cell r="C168" t="str">
            <v>AREIA GROSSA - POSTO JAZIDA/FORNECEDOR (RETIRADO NA JAZIDA,SEM TRANSPORTE)</v>
          </cell>
          <cell r="D168" t="str">
            <v>M3</v>
          </cell>
          <cell r="E168">
            <v>50</v>
          </cell>
        </row>
        <row r="169">
          <cell r="A169">
            <v>368</v>
          </cell>
          <cell r="B169" t="str">
            <v>INSUMO NACIONAL CAIXA</v>
          </cell>
          <cell r="C169" t="str">
            <v>AREIA PARA ATERRO - POSTO JAZIDA/FORNECEDOR (RETIRADO NA JAZIDA, SEM TRANSPORTE)</v>
          </cell>
          <cell r="D169" t="str">
            <v>M3</v>
          </cell>
          <cell r="E169">
            <v>37.5</v>
          </cell>
        </row>
        <row r="170">
          <cell r="A170">
            <v>369</v>
          </cell>
          <cell r="B170" t="str">
            <v>INSUMO NACIONAL CAIXA</v>
          </cell>
          <cell r="C170" t="str">
            <v>AREIA AMARELA, AREIA BARRADA OU ARENOSO (RETIRADA NO AREAL,SEM TRANSPORTE)</v>
          </cell>
          <cell r="D170" t="str">
            <v>M3</v>
          </cell>
          <cell r="E170">
            <v>63.67</v>
          </cell>
        </row>
        <row r="171">
          <cell r="A171">
            <v>370</v>
          </cell>
          <cell r="B171" t="str">
            <v>INSUMO NACIONAL CAIXA</v>
          </cell>
          <cell r="C171" t="str">
            <v>AREIA MEDIA - POSTO JAZIDA/FORNECEDOR (RETIRADO NA JAZIDA, SEM TRANSPORTE)</v>
          </cell>
          <cell r="D171" t="str">
            <v>M3</v>
          </cell>
          <cell r="E171">
            <v>54</v>
          </cell>
        </row>
        <row r="172">
          <cell r="A172">
            <v>371</v>
          </cell>
          <cell r="B172" t="str">
            <v>INSUMO NACIONAL CAIXA</v>
          </cell>
          <cell r="C172" t="str">
            <v>ARGAMASSA INDUSTRIALIZADA MULTIUSO, PARA REVESTIMENTO INTERNO E EXTERNO E ASSENTAMENTO DE BLOCOS DIVERSOS</v>
          </cell>
          <cell r="D172" t="str">
            <v>KG</v>
          </cell>
          <cell r="E172">
            <v>0.46</v>
          </cell>
        </row>
        <row r="173">
          <cell r="A173">
            <v>374</v>
          </cell>
          <cell r="B173" t="str">
            <v>INSUMO NACIONAL CAIXA</v>
          </cell>
          <cell r="C173" t="str">
            <v>ARGAMASSA PRONTA PARA REVESTIMENTO INTERNO EM PAREDES</v>
          </cell>
          <cell r="D173" t="str">
            <v>KG</v>
          </cell>
          <cell r="E173">
            <v>0.39</v>
          </cell>
        </row>
        <row r="174">
          <cell r="A174">
            <v>375</v>
          </cell>
          <cell r="B174" t="str">
            <v>INSUMO NACIONAL CAIXA</v>
          </cell>
          <cell r="C174" t="str">
            <v>ARGAMASSA PRONTA PARA REVESTIMENTO EXTERNO EM PAREDES</v>
          </cell>
          <cell r="D174" t="str">
            <v>KG</v>
          </cell>
          <cell r="E174">
            <v>1.07</v>
          </cell>
        </row>
        <row r="175">
          <cell r="A175">
            <v>377</v>
          </cell>
          <cell r="B175" t="str">
            <v>INSUMO NACIONAL CAIXA</v>
          </cell>
          <cell r="C175" t="str">
            <v>ASSENTO SANITARIO DE PLASTICO, TIPO CONVENCIONAL</v>
          </cell>
          <cell r="D175" t="str">
            <v>UN</v>
          </cell>
          <cell r="E175">
            <v>22.5</v>
          </cell>
        </row>
        <row r="176">
          <cell r="A176">
            <v>378</v>
          </cell>
          <cell r="B176" t="str">
            <v>INSUMO NACIONAL CAIXA</v>
          </cell>
          <cell r="C176" t="str">
            <v>ARMADOR</v>
          </cell>
          <cell r="D176" t="str">
            <v>H</v>
          </cell>
          <cell r="E176">
            <v>13.51</v>
          </cell>
        </row>
        <row r="177">
          <cell r="A177">
            <v>379</v>
          </cell>
          <cell r="B177" t="str">
            <v>INSUMO NACIONAL CAIXA</v>
          </cell>
          <cell r="C177" t="str">
            <v>ARRUELA QUADRADA EM ACO GALVANIZADO, DIMENSAO = 38 MM, ESPESSURA = 3MM, DIAMETRO DO FURO= 18 MM</v>
          </cell>
          <cell r="D177" t="str">
            <v>UN</v>
          </cell>
          <cell r="E177">
            <v>0.51</v>
          </cell>
        </row>
        <row r="178">
          <cell r="A178">
            <v>390</v>
          </cell>
          <cell r="B178" t="str">
            <v>INSUMO NACIONAL CAIXA</v>
          </cell>
          <cell r="C178" t="str">
            <v>SUPORTE PARA TUBO DIAMETRO NOMINAL 2", COM ROSCA MECANICA</v>
          </cell>
          <cell r="D178" t="str">
            <v>UN</v>
          </cell>
          <cell r="E178">
            <v>9.2100000000000009</v>
          </cell>
        </row>
        <row r="179">
          <cell r="A179">
            <v>392</v>
          </cell>
          <cell r="B179" t="str">
            <v>INSUMO NACIONAL CAIXA</v>
          </cell>
          <cell r="C179" t="str">
            <v>ABRACADEIRA EM ACO PARA AMARRACAO DE ELETRODUTOS, TIPO D, COM 1/2" E PARAFUSO DE FIXACAO</v>
          </cell>
          <cell r="D179" t="str">
            <v>UN</v>
          </cell>
          <cell r="E179">
            <v>0.66</v>
          </cell>
        </row>
        <row r="180">
          <cell r="A180">
            <v>393</v>
          </cell>
          <cell r="B180" t="str">
            <v>INSUMO NACIONAL CAIXA</v>
          </cell>
          <cell r="C180" t="str">
            <v>ABRACADEIRA EM ACO PARA AMARRACAO DE ELETRODUTOS, TIPO D, COM 1" E PARAFUSO DE FIXACAO</v>
          </cell>
          <cell r="D180" t="str">
            <v>UN</v>
          </cell>
          <cell r="E180">
            <v>0.79</v>
          </cell>
        </row>
        <row r="181">
          <cell r="A181">
            <v>394</v>
          </cell>
          <cell r="B181" t="str">
            <v>INSUMO NACIONAL CAIXA</v>
          </cell>
          <cell r="C181" t="str">
            <v>ABRACADEIRA EM ACO PARA AMARRACAO DE ELETRODUTOS, TIPO D, COM 1 1/2" E PARAFUSO DE FIXACAO</v>
          </cell>
          <cell r="D181" t="str">
            <v>UN</v>
          </cell>
          <cell r="E181">
            <v>1.36</v>
          </cell>
        </row>
        <row r="182">
          <cell r="A182">
            <v>395</v>
          </cell>
          <cell r="B182" t="str">
            <v>INSUMO NACIONAL CAIXA</v>
          </cell>
          <cell r="C182" t="str">
            <v>ABRACADEIRA EM ACO PARA AMARRACAO DE ELETRODUTOS, TIPO D, COM 1 1/4" E PARAFUSO DE FIXACAO</v>
          </cell>
          <cell r="D182" t="str">
            <v>UN</v>
          </cell>
          <cell r="E182">
            <v>1.31</v>
          </cell>
        </row>
        <row r="183">
          <cell r="A183">
            <v>396</v>
          </cell>
          <cell r="B183" t="str">
            <v>INSUMO NACIONAL CAIXA</v>
          </cell>
          <cell r="C183" t="str">
            <v>ABRACADEIRA EM ACO PARA AMARRACAO DE ELETRODUTOS, TIPO D, COM 2" E PARAFUSO DE FIXACAO</v>
          </cell>
          <cell r="D183" t="str">
            <v>UN</v>
          </cell>
          <cell r="E183">
            <v>1.51</v>
          </cell>
        </row>
        <row r="184">
          <cell r="A184">
            <v>397</v>
          </cell>
          <cell r="B184" t="str">
            <v>INSUMO NACIONAL CAIXA</v>
          </cell>
          <cell r="C184" t="str">
            <v>ABRACADEIRA EM ACO PARA AMARRACAO DE ELETRODUTOS, TIPO D, COM 2 1/2" E PARAFUSO DE FIXACAO</v>
          </cell>
          <cell r="D184" t="str">
            <v>UN</v>
          </cell>
          <cell r="E184">
            <v>1.94</v>
          </cell>
        </row>
        <row r="185">
          <cell r="A185">
            <v>398</v>
          </cell>
          <cell r="B185" t="str">
            <v>INSUMO NACIONAL CAIXA</v>
          </cell>
          <cell r="C185" t="str">
            <v>ABRACADEIRA EM ACO PARA AMARRACAO DE ELETRODUTOS, TIPO D, COM 3" E PARAFUSO DE FIXACAO</v>
          </cell>
          <cell r="D185" t="str">
            <v>UN</v>
          </cell>
          <cell r="E185">
            <v>2.16</v>
          </cell>
        </row>
        <row r="186">
          <cell r="A186">
            <v>399</v>
          </cell>
          <cell r="B186" t="str">
            <v>INSUMO NACIONAL CAIXA</v>
          </cell>
          <cell r="C186" t="str">
            <v>ABRACADEIRA EM ACO PARA AMARRACAO DE ELETRODUTOS, TIPO D, COM 4" E PARAFUSO DE FIXACAO</v>
          </cell>
          <cell r="D186" t="str">
            <v>UN</v>
          </cell>
          <cell r="E186">
            <v>2.79</v>
          </cell>
        </row>
        <row r="187">
          <cell r="A187">
            <v>400</v>
          </cell>
          <cell r="B187" t="str">
            <v>INSUMO NACIONAL CAIXA</v>
          </cell>
          <cell r="C187" t="str">
            <v>ABRACADEIRA EM ACO PARA AMARRACAO DE ELETRODUTOS, TIPO D, COM 3/4" E PARAFUSO DE FIXACAO</v>
          </cell>
          <cell r="D187" t="str">
            <v>UN</v>
          </cell>
          <cell r="E187">
            <v>0.68</v>
          </cell>
        </row>
        <row r="188">
          <cell r="A188">
            <v>402</v>
          </cell>
          <cell r="B188" t="str">
            <v>INSUMO NACIONAL CAIXA</v>
          </cell>
          <cell r="C188" t="str">
            <v>GANCHO OLHAL EM ACO GALVANIZADO, ESPESSURA 16MM, ABERTURA 21MM</v>
          </cell>
          <cell r="D188" t="str">
            <v>UN</v>
          </cell>
          <cell r="E188">
            <v>7.67</v>
          </cell>
        </row>
        <row r="189">
          <cell r="A189">
            <v>404</v>
          </cell>
          <cell r="B189" t="str">
            <v>INSUMO NACIONAL CAIXA</v>
          </cell>
          <cell r="C189" t="str">
            <v>FITA ISOLANTE DE BORRACHA AUTOFUSAO, USO ATE 69 KV (ALTA TENSAO)</v>
          </cell>
          <cell r="D189" t="str">
            <v>M</v>
          </cell>
          <cell r="E189">
            <v>0.6</v>
          </cell>
        </row>
        <row r="190">
          <cell r="A190">
            <v>406</v>
          </cell>
          <cell r="B190" t="str">
            <v>INSUMO NACIONAL CAIXA</v>
          </cell>
          <cell r="C190" t="str">
            <v>FITA ACO INOX PARA CINTAR POSTE, L = 19 MM, E = 0,5 MM (ROLODE 30M)</v>
          </cell>
          <cell r="D190" t="str">
            <v>UN</v>
          </cell>
          <cell r="E190">
            <v>56.01</v>
          </cell>
        </row>
        <row r="191">
          <cell r="A191">
            <v>407</v>
          </cell>
          <cell r="B191" t="str">
            <v>INSUMO NACIONAL CAIXA</v>
          </cell>
          <cell r="C191" t="str">
            <v>FITA DE ALUMINIO PARA PROTECAO DO CONDUTOR LARGURA 10 MM</v>
          </cell>
          <cell r="D191" t="str">
            <v>KG</v>
          </cell>
          <cell r="E191">
            <v>28.8</v>
          </cell>
        </row>
        <row r="192">
          <cell r="A192">
            <v>408</v>
          </cell>
          <cell r="B192" t="str">
            <v>INSUMO NACIONAL CAIXA</v>
          </cell>
          <cell r="C192" t="str">
            <v>ABRACADEIRA DE NYLON PARA AMARRACAO DE CABOS, COMPRIMENTO DE390 X *4,6* MM</v>
          </cell>
          <cell r="D192" t="str">
            <v>UN</v>
          </cell>
          <cell r="E192">
            <v>0.59</v>
          </cell>
        </row>
        <row r="193">
          <cell r="A193">
            <v>410</v>
          </cell>
          <cell r="B193" t="str">
            <v>INSUMO NACIONAL CAIXA</v>
          </cell>
          <cell r="C193" t="str">
            <v>ABRACADEIRA DE NYLON PARA AMARRACAO DE CABOS, COMPRIMENTO DE150 X *3,6* MM</v>
          </cell>
          <cell r="D193" t="str">
            <v>UN</v>
          </cell>
          <cell r="E193">
            <v>0.09</v>
          </cell>
        </row>
        <row r="194">
          <cell r="A194">
            <v>411</v>
          </cell>
          <cell r="B194" t="str">
            <v>INSUMO NACIONAL CAIXA</v>
          </cell>
          <cell r="C194" t="str">
            <v>ABRACADEIRA DE NYLON PARA AMARRACAO DE CABOS, COMPRIMENTO DE200 X *4,6* MM</v>
          </cell>
          <cell r="D194" t="str">
            <v>UN</v>
          </cell>
          <cell r="E194">
            <v>0.12</v>
          </cell>
        </row>
        <row r="195">
          <cell r="A195">
            <v>412</v>
          </cell>
          <cell r="B195" t="str">
            <v>INSUMO NACIONAL CAIXA</v>
          </cell>
          <cell r="C195" t="str">
            <v>ABRACADEIRA DE NYLON PARA AMARRACAO DE CABOS, COMPRIMENTO DE*230* X *7,6* MM</v>
          </cell>
          <cell r="D195" t="str">
            <v>UN</v>
          </cell>
          <cell r="E195">
            <v>0.61</v>
          </cell>
        </row>
        <row r="196">
          <cell r="A196">
            <v>414</v>
          </cell>
          <cell r="B196" t="str">
            <v>INSUMO NACIONAL CAIXA</v>
          </cell>
          <cell r="C196" t="str">
            <v>ABRACADEIRA DE NYLON PARA AMARRACAO DE CABOS, COMPRIMENTO DE100 X 2,5 MM</v>
          </cell>
          <cell r="D196" t="str">
            <v>UN</v>
          </cell>
          <cell r="E196">
            <v>0.03</v>
          </cell>
        </row>
        <row r="197">
          <cell r="A197">
            <v>415</v>
          </cell>
          <cell r="B197" t="str">
            <v>INSUMO NACIONAL CAIXA</v>
          </cell>
          <cell r="C197" t="str">
            <v>GRAMPO METALICO TIPO OLHAL PARA HASTE DE ATERRAMENTO DE 1'',CONDUTOR DE *10* A 50 MM2</v>
          </cell>
          <cell r="D197" t="str">
            <v>UN</v>
          </cell>
          <cell r="E197">
            <v>11.82</v>
          </cell>
        </row>
        <row r="198">
          <cell r="A198">
            <v>416</v>
          </cell>
          <cell r="B198" t="str">
            <v>INSUMO NACIONAL CAIXA</v>
          </cell>
          <cell r="C198" t="str">
            <v>GRAMPO METALICO TIPO OLHAL PARA HASTE DE ATERRAMENTO DE 3/4'', CONDUTOR DE *10* A 50 MM2</v>
          </cell>
          <cell r="D198" t="str">
            <v>UN</v>
          </cell>
          <cell r="E198">
            <v>4.33</v>
          </cell>
        </row>
        <row r="199">
          <cell r="A199">
            <v>417</v>
          </cell>
          <cell r="B199" t="str">
            <v>INSUMO NACIONAL CAIXA</v>
          </cell>
          <cell r="C199" t="str">
            <v>ALCA PREFORMADA DE DISTRIBUICAO, EM ACO GALVANIZADO, PARA CABO DE ALUMINIO DIAMETRO 16 MM</v>
          </cell>
          <cell r="D199" t="str">
            <v>UN</v>
          </cell>
          <cell r="E199">
            <v>1.95</v>
          </cell>
        </row>
        <row r="200">
          <cell r="A200">
            <v>418</v>
          </cell>
          <cell r="B200" t="str">
            <v>INSUMO NACIONAL CAIXA</v>
          </cell>
          <cell r="C200" t="str">
            <v>ALCA PREFORMADA DE DISTRIBUICAO, EM ACO GALVANIZADO, PARA CABO DE ALUMINIO DIAMETRO 25 MM2</v>
          </cell>
          <cell r="D200" t="str">
            <v>UN</v>
          </cell>
          <cell r="E200">
            <v>1.95</v>
          </cell>
        </row>
        <row r="201">
          <cell r="A201">
            <v>420</v>
          </cell>
          <cell r="B201" t="str">
            <v>INSUMO NACIONAL CAIXA</v>
          </cell>
          <cell r="C201" t="str">
            <v>CINTA CIRCULAR EM ACO GALVANIZADO DE 150 MM DE DIAMETRO PARAFIXACAO DE CAIXA MEDICAO</v>
          </cell>
          <cell r="D201" t="str">
            <v>UN</v>
          </cell>
          <cell r="E201">
            <v>17.23</v>
          </cell>
        </row>
        <row r="202">
          <cell r="A202">
            <v>421</v>
          </cell>
          <cell r="B202" t="str">
            <v>INSUMO NACIONAL CAIXA</v>
          </cell>
          <cell r="C202" t="str">
            <v>PORCA OLHAL EM ACO GALVANIZADO, DIAMETRO NOMINAL DE 16 MM</v>
          </cell>
          <cell r="D202" t="str">
            <v>UN</v>
          </cell>
          <cell r="E202">
            <v>7.5</v>
          </cell>
        </row>
        <row r="203">
          <cell r="A203">
            <v>425</v>
          </cell>
          <cell r="B203" t="str">
            <v>INSUMO NACIONAL CAIXA</v>
          </cell>
          <cell r="C203" t="str">
            <v>GRAMPO METALICO TIPO OLHAL PARA HASTE DE ATERRAMENTO DE 5/8'', CONDUTOR DE *10* A 50 MM2</v>
          </cell>
          <cell r="D203" t="str">
            <v>UN</v>
          </cell>
          <cell r="E203">
            <v>2.68</v>
          </cell>
        </row>
        <row r="204">
          <cell r="A204">
            <v>426</v>
          </cell>
          <cell r="B204" t="str">
            <v>INSUMO NACIONAL CAIXA</v>
          </cell>
          <cell r="C204" t="str">
            <v>GRAMPO METALICO TIPO U PARA HASTE DE ATERRAMENTO DE ATE 3/4'', CONDUTOR DE 10 A 25 MM2</v>
          </cell>
          <cell r="D204" t="str">
            <v>UN</v>
          </cell>
          <cell r="E204">
            <v>14.77</v>
          </cell>
        </row>
        <row r="205">
          <cell r="A205">
            <v>427</v>
          </cell>
          <cell r="B205" t="str">
            <v>INSUMO NACIONAL CAIXA</v>
          </cell>
          <cell r="C205" t="str">
            <v>ALCA PREFORMADA DE CONTRA POSTE, EM ACO GALVANIZADO, PARA CABO 3/16", COMPRIMENTO *860* MM</v>
          </cell>
          <cell r="D205" t="str">
            <v>UN</v>
          </cell>
          <cell r="E205">
            <v>4.1399999999999997</v>
          </cell>
        </row>
        <row r="206">
          <cell r="A206">
            <v>428</v>
          </cell>
          <cell r="B206" t="str">
            <v>INSUMO NACIONAL CAIXA</v>
          </cell>
          <cell r="C206" t="str">
            <v>PARAFUSO M16 EM ACO GALVANIZADO, COMPRIMENTO = 500 MM, DIAMETRO = 16 MM, ROSCA MAQUINA, COM CABECA SEXTAVADA E PORCA</v>
          </cell>
          <cell r="D206" t="str">
            <v>UN</v>
          </cell>
          <cell r="E206">
            <v>12.43</v>
          </cell>
        </row>
        <row r="207">
          <cell r="A207">
            <v>429</v>
          </cell>
          <cell r="B207" t="str">
            <v>INSUMO NACIONAL CAIXA</v>
          </cell>
          <cell r="C207" t="str">
            <v>PARAFUSO M16 EM ACO GALVANIZADO, COMPRIMENTO = 300 MM, DIAMETRO = 16 MM, ROSCA DUPLA</v>
          </cell>
          <cell r="D207" t="str">
            <v>UN</v>
          </cell>
          <cell r="E207">
            <v>7.62</v>
          </cell>
        </row>
        <row r="208">
          <cell r="A208">
            <v>430</v>
          </cell>
          <cell r="B208" t="str">
            <v>INSUMO NACIONAL CAIXA</v>
          </cell>
          <cell r="C208" t="str">
            <v>PARAFUSO M16 EM ACO GALVANIZADO, COMPRIMENTO = 125 MM, DIAMETRO = 16 MM, ROSCA MAQUINA, CABECA QUADRADA</v>
          </cell>
          <cell r="D208" t="str">
            <v>UN</v>
          </cell>
          <cell r="E208">
            <v>3.85</v>
          </cell>
        </row>
        <row r="209">
          <cell r="A209">
            <v>431</v>
          </cell>
          <cell r="B209" t="str">
            <v>INSUMO NACIONAL CAIXA</v>
          </cell>
          <cell r="C209" t="str">
            <v>PARAFUSO M16 EM ACO GALVANIZADO, COMPRIMENTO = 200 MM, DIAMETRO = 16 MM, ROSCA MAQUINA, CABECA QUADRADA</v>
          </cell>
          <cell r="D209" t="str">
            <v>UN</v>
          </cell>
          <cell r="E209">
            <v>5.12</v>
          </cell>
        </row>
        <row r="210">
          <cell r="A210">
            <v>432</v>
          </cell>
          <cell r="B210" t="str">
            <v>INSUMO NACIONAL CAIXA</v>
          </cell>
          <cell r="C210" t="str">
            <v>PARAFUSO M16 EM ACO GALVANIZADO, COMPRIMENTO = 250 MM, DIAMETRO = 16 MM, ROSCA MAQUINA, CABECA QUADRADA</v>
          </cell>
          <cell r="D210" t="str">
            <v>UN</v>
          </cell>
          <cell r="E210">
            <v>5.65</v>
          </cell>
        </row>
        <row r="211">
          <cell r="A211">
            <v>433</v>
          </cell>
          <cell r="B211" t="str">
            <v>INSUMO NACIONAL CAIXA</v>
          </cell>
          <cell r="C211" t="str">
            <v>PARAFUSO M16 EM ACO GALVANIZADO, COMPRIMENTO = 350 MM, DIAMETRO = 16 MM, ROSCA MAQUINA, CABECA QUADRADA</v>
          </cell>
          <cell r="D211" t="str">
            <v>UN</v>
          </cell>
          <cell r="E211">
            <v>7.58</v>
          </cell>
        </row>
        <row r="212">
          <cell r="A212">
            <v>436</v>
          </cell>
          <cell r="B212" t="str">
            <v>INSUMO NACIONAL CAIXA</v>
          </cell>
          <cell r="C212" t="str">
            <v>PARAFUSO FRANCES M16 EM ACO GALVANIZADO, COMPRIMENTO = 150 MM, DIAMETRO = 16 MM, CABECA ABAULADA</v>
          </cell>
          <cell r="D212" t="str">
            <v>UN</v>
          </cell>
          <cell r="E212">
            <v>4.3099999999999996</v>
          </cell>
        </row>
        <row r="213">
          <cell r="A213">
            <v>437</v>
          </cell>
          <cell r="B213" t="str">
            <v>INSUMO NACIONAL CAIXA</v>
          </cell>
          <cell r="C213" t="str">
            <v>PARAFUSO M16 EM ACO GALVANIZADO, COMPRIMENTO = 400 MM, DIAMETRO = 16 MM, ROSCA DUPLA</v>
          </cell>
          <cell r="D213" t="str">
            <v>UN</v>
          </cell>
          <cell r="E213">
            <v>10.07</v>
          </cell>
        </row>
        <row r="214">
          <cell r="A214">
            <v>439</v>
          </cell>
          <cell r="B214" t="str">
            <v>INSUMO NACIONAL CAIXA</v>
          </cell>
          <cell r="C214" t="str">
            <v>PARAFUSO M16 EM ACO GALVANIZADO, COMPRIMENTO = 300 MM, DIAMETRO = 16 MM, ROSCA MAQUINA, CABECA QUADRADA</v>
          </cell>
          <cell r="D214" t="str">
            <v>UN</v>
          </cell>
          <cell r="E214">
            <v>6.49</v>
          </cell>
        </row>
        <row r="215">
          <cell r="A215">
            <v>441</v>
          </cell>
          <cell r="B215" t="str">
            <v>INSUMO NACIONAL CAIXA</v>
          </cell>
          <cell r="C215" t="str">
            <v>PARAFUSO M16 EM ACO GALVANIZADO, COMPRIMENTO = 150 MM, DIAMETRO = 16 MM, ROSCA MAQUINA, CABECA QUADRADA</v>
          </cell>
          <cell r="D215" t="str">
            <v>UN</v>
          </cell>
          <cell r="E215">
            <v>4.24</v>
          </cell>
        </row>
        <row r="216">
          <cell r="A216">
            <v>442</v>
          </cell>
          <cell r="B216" t="str">
            <v>INSUMO NACIONAL CAIXA</v>
          </cell>
          <cell r="C216" t="str">
            <v>PARAFUSO FRANCES M16 EM ACO GALVANIZADO, COMPRIMENTO = 45 MM, DIAMETRO = 16 MM, CABECA ABAULADA</v>
          </cell>
          <cell r="D216" t="str">
            <v>UN</v>
          </cell>
          <cell r="E216">
            <v>2.5499999999999998</v>
          </cell>
        </row>
        <row r="217">
          <cell r="A217">
            <v>444</v>
          </cell>
          <cell r="B217" t="str">
            <v>INSUMO NACIONAL CAIXA</v>
          </cell>
          <cell r="C217" t="str">
            <v>PINO ROSCA EXTERNA, EM ACO GALVANIZADO, PARA ISOLADOR DE 15KV, DIAMETRO 25 MM, COMPRIMENTO *290* MM</v>
          </cell>
          <cell r="D217" t="str">
            <v>UN</v>
          </cell>
          <cell r="E217">
            <v>15.2</v>
          </cell>
        </row>
        <row r="218">
          <cell r="A218">
            <v>445</v>
          </cell>
          <cell r="B218" t="str">
            <v>INSUMO NACIONAL CAIXA</v>
          </cell>
          <cell r="C218" t="str">
            <v>PINO ROSCA EXTERNA, EM ACO GALVANIZADO, PARA ISOLADOR DE 25KV, DIAMETRO 35MM, COMPRIMENTO *320* MM</v>
          </cell>
          <cell r="D218" t="str">
            <v>UN</v>
          </cell>
          <cell r="E218">
            <v>20.8</v>
          </cell>
        </row>
        <row r="219">
          <cell r="A219">
            <v>497</v>
          </cell>
          <cell r="B219" t="str">
            <v>INSUMO NACIONAL CAIXA</v>
          </cell>
          <cell r="C219" t="str">
            <v>CIMENTO ASFALTICO DE PETROLEO A GRANEL (CAP) 50/70 (COM ICMS)</v>
          </cell>
          <cell r="D219" t="str">
            <v>T</v>
          </cell>
          <cell r="E219">
            <v>1902.62</v>
          </cell>
        </row>
        <row r="220">
          <cell r="A220">
            <v>501</v>
          </cell>
          <cell r="B220" t="str">
            <v>INSUMO NACIONAL CAIXA</v>
          </cell>
          <cell r="C220" t="str">
            <v>ASFALTO DILUIDO DE PETROLEO CM-30 (COM ICMS)</v>
          </cell>
          <cell r="D220" t="str">
            <v>KG</v>
          </cell>
          <cell r="E220">
            <v>3.23</v>
          </cell>
        </row>
        <row r="221">
          <cell r="A221">
            <v>503</v>
          </cell>
          <cell r="B221" t="str">
            <v>INSUMO NACIONAL CAIXA</v>
          </cell>
          <cell r="C221" t="str">
            <v>EMULSAO ASFALTICA CATIONICA RM-1C PARA USO EM PAVIMENTACAO ASFALTICA (COM ICMS)</v>
          </cell>
          <cell r="D221" t="str">
            <v>KG</v>
          </cell>
          <cell r="E221">
            <v>1.73</v>
          </cell>
        </row>
        <row r="222">
          <cell r="A222">
            <v>504</v>
          </cell>
          <cell r="B222" t="str">
            <v>INSUMO NACIONAL CAIXA</v>
          </cell>
          <cell r="C222" t="str">
            <v>EMULSAO ASFALTICA CATIONICA RM-1C PARA USO EM PAVIMENTACAO ASFALTICA (COM ICMS)</v>
          </cell>
          <cell r="D222" t="str">
            <v>T</v>
          </cell>
          <cell r="E222">
            <v>1733.66</v>
          </cell>
        </row>
        <row r="223">
          <cell r="A223">
            <v>505</v>
          </cell>
          <cell r="B223" t="str">
            <v>INSUMO NACIONAL CAIXA</v>
          </cell>
          <cell r="C223" t="str">
            <v>EMULSAO ASFALTICA CATIONICA RR-2C PARA USO EM PAVIMENTACAO ASFALTICA (COM ICMS)</v>
          </cell>
          <cell r="D223" t="str">
            <v>KG</v>
          </cell>
          <cell r="E223">
            <v>1.68</v>
          </cell>
        </row>
        <row r="224">
          <cell r="A224">
            <v>506</v>
          </cell>
          <cell r="B224" t="str">
            <v>INSUMO NACIONAL CAIXA</v>
          </cell>
          <cell r="C224" t="str">
            <v>EMULSAO ASFALTICA CATIONICA RL-1C PARA USO EM PAVIMENTACAO ASFALTICA (COM ICMS)</v>
          </cell>
          <cell r="D224" t="str">
            <v>T</v>
          </cell>
          <cell r="E224">
            <v>1638.04</v>
          </cell>
        </row>
        <row r="225">
          <cell r="A225">
            <v>508</v>
          </cell>
          <cell r="B225" t="str">
            <v>INSUMO NACIONAL CAIXA</v>
          </cell>
          <cell r="C225" t="str">
            <v>EMULSAO ASFALTICA CATIONICA RR-1C PARA USO EM PAVIMENTACAO ASFALTICA (COM ICMS)</v>
          </cell>
          <cell r="D225" t="str">
            <v>KG</v>
          </cell>
          <cell r="E225">
            <v>1.55</v>
          </cell>
        </row>
        <row r="226">
          <cell r="A226">
            <v>509</v>
          </cell>
          <cell r="B226" t="str">
            <v>INSUMO NACIONAL CAIXA</v>
          </cell>
          <cell r="C226" t="str">
            <v>ASFALTO MODIFICADO TIPO III - NBR 9910 (ASFALTO OXIDADO PARAIMPERMEABILIZACAO, COEFICIENTE DE PENETRACAO 15-25)</v>
          </cell>
          <cell r="D226" t="str">
            <v>KG</v>
          </cell>
          <cell r="E226">
            <v>6.71</v>
          </cell>
        </row>
        <row r="227">
          <cell r="A227">
            <v>510</v>
          </cell>
          <cell r="B227" t="str">
            <v>INSUMO NACIONAL CAIXA</v>
          </cell>
          <cell r="C227" t="str">
            <v>ASFALTO MODIFICADO TIPO I - NBR 9910 (ASFALTO OXIDADO PARA IMPERMEABILIZACAO, COEFICIENTE DE PENETRACAO 25-40)</v>
          </cell>
          <cell r="D227" t="str">
            <v>KG</v>
          </cell>
          <cell r="E227">
            <v>6.16</v>
          </cell>
        </row>
        <row r="228">
          <cell r="A228">
            <v>511</v>
          </cell>
          <cell r="B228" t="str">
            <v>INSUMO NACIONAL CAIXA</v>
          </cell>
          <cell r="C228" t="str">
            <v>PRIMER PARA MANTA ASFALTICA A BASE DE ASFALTO MODIFICADO DILUIDO EM SOLVENTE, APLICACAO A FRIO</v>
          </cell>
          <cell r="D228" t="str">
            <v>L</v>
          </cell>
          <cell r="E228">
            <v>11.48</v>
          </cell>
        </row>
        <row r="229">
          <cell r="A229">
            <v>516</v>
          </cell>
          <cell r="B229" t="str">
            <v>INSUMO NACIONAL CAIXA</v>
          </cell>
          <cell r="C229" t="str">
            <v>ASFALTO MODIFICADO TIPO II - NBR 9910 (ASFALTO OXIDADO PARAIMPERMEABILIZACAO, COEFICIENTE DE PENETRACAO 20-35)</v>
          </cell>
          <cell r="D229" t="str">
            <v>KG</v>
          </cell>
          <cell r="E229">
            <v>6.57</v>
          </cell>
        </row>
        <row r="230">
          <cell r="A230">
            <v>517</v>
          </cell>
          <cell r="B230" t="str">
            <v>INSUMO NACIONAL CAIXA</v>
          </cell>
          <cell r="C230" t="str">
            <v>EMULSAO ASFALTICA ANIONICA</v>
          </cell>
          <cell r="D230" t="str">
            <v>L</v>
          </cell>
          <cell r="E230">
            <v>6</v>
          </cell>
        </row>
        <row r="231">
          <cell r="A231">
            <v>518</v>
          </cell>
          <cell r="B231" t="str">
            <v>INSUMO NACIONAL CAIXA</v>
          </cell>
          <cell r="C231" t="str">
            <v>!EM PROCESSO DE DESATIVACAO! ASSENTAMENTO DE PISO VINILICO EM PLACAS - SOMENTE MAO DE OBRA.</v>
          </cell>
          <cell r="D231" t="str">
            <v>M2</v>
          </cell>
          <cell r="E231">
            <v>18</v>
          </cell>
        </row>
        <row r="232">
          <cell r="A232">
            <v>532</v>
          </cell>
          <cell r="B232" t="str">
            <v>INSUMO NACIONAL CAIXA</v>
          </cell>
          <cell r="C232" t="str">
            <v>AUXILIAR TECNICO / ASSISTENTE DE ENGENHARIA</v>
          </cell>
          <cell r="D232" t="str">
            <v>H</v>
          </cell>
          <cell r="E232">
            <v>23.51</v>
          </cell>
        </row>
        <row r="233">
          <cell r="A233">
            <v>533</v>
          </cell>
          <cell r="B233" t="str">
            <v>INSUMO NACIONAL CAIXA</v>
          </cell>
          <cell r="C233" t="str">
            <v>REVESTIMENTO EM CERAMICA ESMALTADA COMERCIAL, PEI MENOR OU IGUAL A 3, FORMATO MENOR OU IGUAL A 2025 CM2</v>
          </cell>
          <cell r="D233" t="str">
            <v>M2</v>
          </cell>
          <cell r="E233">
            <v>16.88</v>
          </cell>
        </row>
        <row r="234">
          <cell r="A234">
            <v>536</v>
          </cell>
          <cell r="B234" t="str">
            <v>INSUMO NACIONAL CAIXA</v>
          </cell>
          <cell r="C234" t="str">
            <v>REVESTIMENTO EM CERAMICA ESMALTADA EXTRA, PEI MENOR OU IGUALA 3, FORMATO MENOR OU IGUAL A 2025 CM2</v>
          </cell>
          <cell r="D234" t="str">
            <v>M2</v>
          </cell>
          <cell r="E234">
            <v>28.6</v>
          </cell>
        </row>
        <row r="235">
          <cell r="A235">
            <v>540</v>
          </cell>
          <cell r="B235" t="str">
            <v>INSUMO NACIONAL CAIXA</v>
          </cell>
          <cell r="C235" t="str">
            <v>BANCADA DE MARMORE SINTETICO COM UMA CUBA, 200 X *60* CM</v>
          </cell>
          <cell r="D235" t="str">
            <v>UN</v>
          </cell>
          <cell r="E235">
            <v>384.03</v>
          </cell>
        </row>
        <row r="236">
          <cell r="A236">
            <v>541</v>
          </cell>
          <cell r="B236" t="str">
            <v>INSUMO NACIONAL CAIXA</v>
          </cell>
          <cell r="C236" t="str">
            <v>BANCADA DE MARMORE SINTETICO COM UMA CUBA, 120 X *60* CM</v>
          </cell>
          <cell r="D236" t="str">
            <v>UN</v>
          </cell>
          <cell r="E236">
            <v>135.94999999999999</v>
          </cell>
        </row>
        <row r="237">
          <cell r="A237">
            <v>542</v>
          </cell>
          <cell r="B237" t="str">
            <v>INSUMO NACIONAL CAIXA</v>
          </cell>
          <cell r="C237" t="str">
            <v>BANCADA DE MARMORE SINTETICO COM UMA CUBA, 150 X *60* CM</v>
          </cell>
          <cell r="D237" t="str">
            <v>UN</v>
          </cell>
          <cell r="E237">
            <v>170.41</v>
          </cell>
        </row>
        <row r="238">
          <cell r="A238">
            <v>545</v>
          </cell>
          <cell r="B238" t="str">
            <v>INSUMO NACIONAL CAIXA</v>
          </cell>
          <cell r="C238" t="str">
            <v>!EM PROCESSO DE DESATIVACAO! BANCA MARMORE BRANCO NACIONAL E= 3CM, POLIDO C/ FURO PARA CUBA</v>
          </cell>
          <cell r="D238" t="str">
            <v>M2</v>
          </cell>
          <cell r="E238">
            <v>844.39</v>
          </cell>
        </row>
        <row r="239">
          <cell r="A239">
            <v>546</v>
          </cell>
          <cell r="B239" t="str">
            <v>INSUMO NACIONAL CAIXA</v>
          </cell>
          <cell r="C239" t="str">
            <v>BARRA DE FERRO RETANGULAR, BARRA CHATA, 1" X 1/8" (L X E)</v>
          </cell>
          <cell r="D239" t="str">
            <v>KG</v>
          </cell>
          <cell r="E239">
            <v>3.7</v>
          </cell>
        </row>
        <row r="240">
          <cell r="A240">
            <v>547</v>
          </cell>
          <cell r="B240" t="str">
            <v>INSUMO NACIONAL CAIXA</v>
          </cell>
          <cell r="C240" t="str">
            <v>BARRA DE FERRO RETANGULAR, BARRA CHATA, 2" X 3/8" (L X E), 3,79KG/M</v>
          </cell>
          <cell r="D240" t="str">
            <v>M</v>
          </cell>
          <cell r="E240">
            <v>14.02</v>
          </cell>
        </row>
        <row r="241">
          <cell r="A241">
            <v>549</v>
          </cell>
          <cell r="B241" t="str">
            <v>INSUMO NACIONAL CAIXA</v>
          </cell>
          <cell r="C241" t="str">
            <v>BARRA DE FERRO RETANGULAR, BARRA CHATA, 2" X 1/2" (L X E), 5,06 KG/M</v>
          </cell>
          <cell r="D241" t="str">
            <v>M</v>
          </cell>
          <cell r="E241">
            <v>18.72</v>
          </cell>
        </row>
        <row r="242">
          <cell r="A242">
            <v>550</v>
          </cell>
          <cell r="B242" t="str">
            <v>INSUMO NACIONAL CAIXA</v>
          </cell>
          <cell r="C242" t="str">
            <v>BARRA DE FERRO RETANGULAR, BARRA CHATA, 3/4" X 3/16" (L X E)</v>
          </cell>
          <cell r="D242" t="str">
            <v>KG</v>
          </cell>
          <cell r="E242">
            <v>3.7</v>
          </cell>
        </row>
        <row r="243">
          <cell r="A243">
            <v>551</v>
          </cell>
          <cell r="B243" t="str">
            <v>INSUMO NACIONAL CAIXA</v>
          </cell>
          <cell r="C243" t="str">
            <v>BARRA DE FERRO RETANGULAR, BARRA CHATA, 2" X 1" (L X E), 10,12 KG/M</v>
          </cell>
          <cell r="D243" t="str">
            <v>M</v>
          </cell>
          <cell r="E243">
            <v>36.57</v>
          </cell>
        </row>
        <row r="244">
          <cell r="A244">
            <v>552</v>
          </cell>
          <cell r="B244" t="str">
            <v>INSUMO NACIONAL CAIXA</v>
          </cell>
          <cell r="C244" t="str">
            <v>BARRA DE FERRO RETANGULAR, BARRA CHATA, 1 1/2" X 1/4" (L X E), 1,89 KG/M</v>
          </cell>
          <cell r="D244" t="str">
            <v>M</v>
          </cell>
          <cell r="E244">
            <v>6.99</v>
          </cell>
        </row>
        <row r="245">
          <cell r="A245">
            <v>554</v>
          </cell>
          <cell r="B245" t="str">
            <v>INSUMO NACIONAL CAIXA</v>
          </cell>
          <cell r="C245" t="str">
            <v>BARRA DE FERRO RETANGULAR, BARRA CHATA, 3/4" X 1/4" (L X E),</v>
          </cell>
          <cell r="D245" t="str">
            <v>KG</v>
          </cell>
          <cell r="E245">
            <v>3.7</v>
          </cell>
        </row>
        <row r="246">
          <cell r="A246">
            <v>555</v>
          </cell>
          <cell r="B246" t="str">
            <v>INSUMO NACIONAL CAIXA</v>
          </cell>
          <cell r="C246" t="str">
            <v>BARRA DE FERRO RETANGULAR, BARRA CHATA, 1" X 1/4" (L X E), 1,2265 KG/M</v>
          </cell>
          <cell r="D246" t="str">
            <v>M</v>
          </cell>
          <cell r="E246">
            <v>4.28</v>
          </cell>
        </row>
        <row r="247">
          <cell r="A247">
            <v>556</v>
          </cell>
          <cell r="B247" t="str">
            <v>INSUMO NACIONAL CAIXA</v>
          </cell>
          <cell r="C247" t="str">
            <v>BARRA DE FERRO RETANGULAR, BARRA CHATA, 2" X 1/2" (L X E),</v>
          </cell>
          <cell r="D247" t="str">
            <v>KG</v>
          </cell>
          <cell r="E247">
            <v>3.7</v>
          </cell>
        </row>
        <row r="248">
          <cell r="A248">
            <v>557</v>
          </cell>
          <cell r="B248" t="str">
            <v>INSUMO NACIONAL CAIXA</v>
          </cell>
          <cell r="C248" t="str">
            <v>BARRA DE FERRO RETANGULAR, BARRA CHATA, 1 1/2"  X 1/2" (L XE), 3,79 KG/M</v>
          </cell>
          <cell r="D248" t="str">
            <v>M</v>
          </cell>
          <cell r="E248">
            <v>14.2</v>
          </cell>
        </row>
        <row r="249">
          <cell r="A249">
            <v>558</v>
          </cell>
          <cell r="B249" t="str">
            <v>INSUMO NACIONAL CAIXA</v>
          </cell>
          <cell r="C249" t="str">
            <v>BARRA DE FERRO RETANGULAR, BARRA CHATA, 2" X 1/4" (L X E), 2,53 KG/M</v>
          </cell>
          <cell r="D249" t="str">
            <v>KG</v>
          </cell>
          <cell r="E249">
            <v>3.7</v>
          </cell>
        </row>
        <row r="250">
          <cell r="A250">
            <v>559</v>
          </cell>
          <cell r="B250" t="str">
            <v>INSUMO NACIONAL CAIXA</v>
          </cell>
          <cell r="C250" t="str">
            <v>BARRA DE FERRO RETANGULAR, BARRA CHATA, 2" X 1/4" (L X E), 2,53 KG/M</v>
          </cell>
          <cell r="D250" t="str">
            <v>M</v>
          </cell>
          <cell r="E250">
            <v>9.36</v>
          </cell>
        </row>
        <row r="251">
          <cell r="A251">
            <v>560</v>
          </cell>
          <cell r="B251" t="str">
            <v>INSUMO NACIONAL CAIXA</v>
          </cell>
          <cell r="C251" t="str">
            <v>BARRA DE FERRO RETANGULAR, BARRA CHATA, 2" X 5/16" (L X E),3,162 KG/M</v>
          </cell>
          <cell r="D251" t="str">
            <v>M</v>
          </cell>
          <cell r="E251">
            <v>11.84</v>
          </cell>
        </row>
        <row r="252">
          <cell r="A252">
            <v>561</v>
          </cell>
          <cell r="B252" t="str">
            <v>INSUMO NACIONAL CAIXA</v>
          </cell>
          <cell r="C252" t="str">
            <v>BARRA DE FERRO RETANGULAR, BARRA CHATA, 1 1/4" X 3/8" (L X E)</v>
          </cell>
          <cell r="D252" t="str">
            <v>KG</v>
          </cell>
          <cell r="E252">
            <v>3.67</v>
          </cell>
        </row>
        <row r="253">
          <cell r="A253">
            <v>563</v>
          </cell>
          <cell r="B253" t="str">
            <v>INSUMO NACIONAL CAIXA</v>
          </cell>
          <cell r="C253" t="str">
            <v>BARRA DE FERRO RETANGULAR, BARRA CHATA, 3/8" X 1 1/2" (L X E), 2,84 KG/M</v>
          </cell>
          <cell r="D253" t="str">
            <v>M</v>
          </cell>
          <cell r="E253">
            <v>10.64</v>
          </cell>
        </row>
        <row r="254">
          <cell r="A254">
            <v>565</v>
          </cell>
          <cell r="B254" t="str">
            <v>INSUMO NACIONAL CAIXA</v>
          </cell>
          <cell r="C254" t="str">
            <v>BARRA DE FERRO RETANGULAR, BARRA CHATA, 1" X 3/16" (L X E),1,73 KG/M</v>
          </cell>
          <cell r="D254" t="str">
            <v>M</v>
          </cell>
          <cell r="E254">
            <v>6.54</v>
          </cell>
        </row>
        <row r="255">
          <cell r="A255">
            <v>566</v>
          </cell>
          <cell r="B255" t="str">
            <v>INSUMO NACIONAL CAIXA</v>
          </cell>
          <cell r="C255" t="str">
            <v>BARRA DE FERRO RETANGULAR, BARRA CHATA, 3/4" X 1/8" (L X E),0,47 KG/M</v>
          </cell>
          <cell r="D255" t="str">
            <v>M</v>
          </cell>
          <cell r="E255">
            <v>1.9</v>
          </cell>
        </row>
        <row r="256">
          <cell r="A256">
            <v>567</v>
          </cell>
          <cell r="B256" t="str">
            <v>INSUMO NACIONAL CAIXA</v>
          </cell>
          <cell r="C256" t="str">
            <v>CANTONEIRA FERRO GALVANIZADO DE ABAS IGUAIS, 1" X 1/8" (L XE) , 1,20KG/M</v>
          </cell>
          <cell r="D256" t="str">
            <v>M</v>
          </cell>
          <cell r="E256">
            <v>4.87</v>
          </cell>
        </row>
        <row r="257">
          <cell r="A257">
            <v>568</v>
          </cell>
          <cell r="B257" t="str">
            <v>INSUMO NACIONAL CAIXA</v>
          </cell>
          <cell r="C257" t="str">
            <v>CANTONEIRA FERRO GALVANIZADO DE ABAS IGUAIS, 2" X 3/8" (L XE), 6,9 KG/M</v>
          </cell>
          <cell r="D257" t="str">
            <v>M</v>
          </cell>
          <cell r="E257">
            <v>29.52</v>
          </cell>
        </row>
        <row r="258">
          <cell r="A258">
            <v>569</v>
          </cell>
          <cell r="B258" t="str">
            <v>INSUMO NACIONAL CAIXA</v>
          </cell>
          <cell r="C258" t="str">
            <v>CANTONEIRA FERRO GALVANIZADO DE ABAS IGUAIS, 3/4" X 1/8" (LX E)</v>
          </cell>
          <cell r="D258" t="str">
            <v>KG</v>
          </cell>
          <cell r="E258">
            <v>4.0999999999999996</v>
          </cell>
        </row>
        <row r="259">
          <cell r="A259">
            <v>574</v>
          </cell>
          <cell r="B259" t="str">
            <v>INSUMO NACIONAL CAIXA</v>
          </cell>
          <cell r="C259" t="str">
            <v>CANTONEIRA FERRO GALVANIZADO DE ABAS IGUAIS, 1 1/2" X 1/4" (L X E), 3,40 KG/M</v>
          </cell>
          <cell r="D259" t="str">
            <v>M</v>
          </cell>
          <cell r="E259">
            <v>13.16</v>
          </cell>
        </row>
        <row r="260">
          <cell r="A260">
            <v>581</v>
          </cell>
          <cell r="B260" t="str">
            <v>INSUMO NACIONAL CAIXA</v>
          </cell>
          <cell r="C260" t="str">
            <v>BASCULANTE ALUMINIO 80 X 60CM - SERIE 25</v>
          </cell>
          <cell r="D260" t="str">
            <v>M2</v>
          </cell>
          <cell r="E260">
            <v>400.26</v>
          </cell>
        </row>
        <row r="261">
          <cell r="A261">
            <v>583</v>
          </cell>
          <cell r="B261" t="str">
            <v>INSUMO NACIONAL CAIXA</v>
          </cell>
          <cell r="C261" t="str">
            <v>ALUMINIO ANODIZADO</v>
          </cell>
          <cell r="D261" t="str">
            <v>KG</v>
          </cell>
          <cell r="E261">
            <v>20.7</v>
          </cell>
        </row>
        <row r="262">
          <cell r="A262">
            <v>584</v>
          </cell>
          <cell r="B262" t="str">
            <v>INSUMO NACIONAL CAIXA</v>
          </cell>
          <cell r="C262" t="str">
            <v>CANTONEIRA ALUMINIO ABAS IGUAIS 2 ", E = 1/8 "</v>
          </cell>
          <cell r="D262" t="str">
            <v>M</v>
          </cell>
          <cell r="E262">
            <v>17.87</v>
          </cell>
        </row>
        <row r="263">
          <cell r="A263">
            <v>585</v>
          </cell>
          <cell r="B263" t="str">
            <v>INSUMO NACIONAL CAIXA</v>
          </cell>
          <cell r="C263" t="str">
            <v>CANTONEIRA "U" ALUMINIO ABAS IGUAIS 1 ", E = 3/32 "</v>
          </cell>
          <cell r="D263" t="str">
            <v>KG</v>
          </cell>
          <cell r="E263">
            <v>16.79</v>
          </cell>
        </row>
        <row r="264">
          <cell r="A264">
            <v>586</v>
          </cell>
          <cell r="B264" t="str">
            <v>INSUMO NACIONAL CAIXA</v>
          </cell>
          <cell r="C264" t="str">
            <v>CANTONEIRA ALUMINIO ABAS IGUAIS 1 ", E = 3 /16 "</v>
          </cell>
          <cell r="D264" t="str">
            <v>M</v>
          </cell>
          <cell r="E264">
            <v>10.58</v>
          </cell>
        </row>
        <row r="265">
          <cell r="A265">
            <v>587</v>
          </cell>
          <cell r="B265" t="str">
            <v>INSUMO NACIONAL CAIXA</v>
          </cell>
          <cell r="C265" t="str">
            <v>CANTONEIRA ALUMINIO ABAS DESIGUAIS 1" X 3/4 ", E = 1/8 "</v>
          </cell>
          <cell r="D265" t="str">
            <v>KG</v>
          </cell>
          <cell r="E265">
            <v>18</v>
          </cell>
        </row>
        <row r="266">
          <cell r="A266">
            <v>588</v>
          </cell>
          <cell r="B266" t="str">
            <v>INSUMO NACIONAL CAIXA</v>
          </cell>
          <cell r="C266" t="str">
            <v>CANTONEIRA ALUMINIO ABAS IGUAIS 1 1/4 ", E = 3/16 "</v>
          </cell>
          <cell r="D266" t="str">
            <v>M</v>
          </cell>
          <cell r="E266">
            <v>16.739999999999998</v>
          </cell>
        </row>
        <row r="267">
          <cell r="A267">
            <v>589</v>
          </cell>
          <cell r="B267" t="str">
            <v>INSUMO NACIONAL CAIXA</v>
          </cell>
          <cell r="C267" t="str">
            <v>CANTONEIRA ALUMINIO ABAS IGUAIS 2 ", E = 1/4 "</v>
          </cell>
          <cell r="D267" t="str">
            <v>M</v>
          </cell>
          <cell r="E267">
            <v>28.29</v>
          </cell>
        </row>
        <row r="268">
          <cell r="A268">
            <v>590</v>
          </cell>
          <cell r="B268" t="str">
            <v>INSUMO NACIONAL CAIXA</v>
          </cell>
          <cell r="C268" t="str">
            <v>CANTONEIRA ALUMINIO ABAS DESIGUAIS 2 1/2" X 1/2 ", E = 3/16"</v>
          </cell>
          <cell r="D268" t="str">
            <v>KG</v>
          </cell>
          <cell r="E268">
            <v>17.39</v>
          </cell>
        </row>
        <row r="269">
          <cell r="A269">
            <v>591</v>
          </cell>
          <cell r="B269" t="str">
            <v>INSUMO NACIONAL CAIXA</v>
          </cell>
          <cell r="C269" t="str">
            <v>CANTONEIRA ALUMINIO ABAS IGUAIS 1 1/2 ", E = 3/16 "</v>
          </cell>
          <cell r="D269" t="str">
            <v>KG</v>
          </cell>
          <cell r="E269">
            <v>16.79</v>
          </cell>
        </row>
        <row r="270">
          <cell r="A270">
            <v>592</v>
          </cell>
          <cell r="B270" t="str">
            <v>INSUMO NACIONAL CAIXA</v>
          </cell>
          <cell r="C270" t="str">
            <v>CANTONEIRA ALUMINIO ABAS IGUAIS 1 ", E = 1/8 ", 25,40 X 3,17MM (0,408 KG/M)</v>
          </cell>
          <cell r="D270" t="str">
            <v>KG</v>
          </cell>
          <cell r="E270">
            <v>18</v>
          </cell>
        </row>
        <row r="271">
          <cell r="A271">
            <v>595</v>
          </cell>
          <cell r="B271" t="str">
            <v>INSUMO NACIONAL CAIXA</v>
          </cell>
          <cell r="C271" t="str">
            <v>!EM PROCESSO DE DESATIVACAO! JANELA ALUMINIO CORRER SERIE 25VENEZIANA S/ BANDEIRA 160 X 110CM</v>
          </cell>
          <cell r="D271" t="str">
            <v>M2</v>
          </cell>
          <cell r="E271">
            <v>523.88</v>
          </cell>
        </row>
        <row r="272">
          <cell r="A272">
            <v>596</v>
          </cell>
          <cell r="B272" t="str">
            <v>INSUMO NACIONAL CAIXA</v>
          </cell>
          <cell r="C272" t="str">
            <v>!EM PROCESSO DE DESATIVACAO! JANELA ALUMINIO CORRER SERIE 25VENEZIANA C/ BANDEIRA 160 X 110CM</v>
          </cell>
          <cell r="D272" t="str">
            <v>M2</v>
          </cell>
          <cell r="E272">
            <v>608.07000000000005</v>
          </cell>
        </row>
        <row r="273">
          <cell r="A273">
            <v>597</v>
          </cell>
          <cell r="B273" t="str">
            <v>INSUMO NACIONAL CAIXA</v>
          </cell>
          <cell r="C273" t="str">
            <v>JANELA DE CORRER EM ALUMINIO, SERIE 25, SEM BANDEIRA, COM 4FOLHAS PARA VIDRO, (DUAS FIXAS E DUAS MOVEIS) 1,60 X 1,10 M(INCLUSO GUARNICAO E VIDRO LISO INCOLOR).</v>
          </cell>
          <cell r="D273" t="str">
            <v>M2</v>
          </cell>
          <cell r="E273">
            <v>391.04</v>
          </cell>
        </row>
        <row r="274">
          <cell r="A274">
            <v>598</v>
          </cell>
          <cell r="B274" t="str">
            <v>INSUMO NACIONAL CAIXA</v>
          </cell>
          <cell r="C274" t="str">
            <v>!EM PROCESSO DE DESATIVACAO! JANELA ALUMINIO CORRER SERIE 25FOLHAS  PARA  VIDRO COM  BANDEIRA ,160 X 110CM (INCLUSO GUARNICAO E VIDRO LISO INCOLOR)</v>
          </cell>
          <cell r="D274" t="str">
            <v>M2</v>
          </cell>
          <cell r="E274">
            <v>497.5</v>
          </cell>
        </row>
        <row r="275">
          <cell r="A275">
            <v>599</v>
          </cell>
          <cell r="B275" t="str">
            <v>INSUMO NACIONAL CAIXA</v>
          </cell>
          <cell r="C275" t="str">
            <v>CAIXILHO FIXO ALUMINIO SERIE 25 COMPLETO 60 X 80CM</v>
          </cell>
          <cell r="D275" t="str">
            <v>M2</v>
          </cell>
          <cell r="E275">
            <v>347.27</v>
          </cell>
        </row>
        <row r="276">
          <cell r="A276">
            <v>601</v>
          </cell>
          <cell r="B276" t="str">
            <v>INSUMO NACIONAL CAIXA</v>
          </cell>
          <cell r="C276" t="str">
            <v>JANELA ALUMINIO MAXIM AR, SERIE 25, 90 X 110CM (INCLUSO GUARNICAO E VIDRO FANTASIA).</v>
          </cell>
          <cell r="D276" t="str">
            <v>M2</v>
          </cell>
          <cell r="E276">
            <v>394.26</v>
          </cell>
        </row>
        <row r="277">
          <cell r="A277">
            <v>605</v>
          </cell>
          <cell r="B277" t="str">
            <v>INSUMO NACIONAL CAIXA</v>
          </cell>
          <cell r="C277" t="str">
            <v>JANELA DE CORRER, ACO, COM BATENTE/REQUADRO DE 6 A 14 CM, SEM DIVISAO, PINT ANTICORROSIVA, PINT ACABAMENTO, COM VIDRO, SEM BANDEIRA, COM GRADE, 4 FLS, 100  X 120 CM (A X L)</v>
          </cell>
          <cell r="D277" t="str">
            <v>M2</v>
          </cell>
          <cell r="E277">
            <v>502.83</v>
          </cell>
        </row>
        <row r="278">
          <cell r="A278">
            <v>606</v>
          </cell>
          <cell r="B278" t="str">
            <v>INSUMO NACIONAL CAIXA</v>
          </cell>
          <cell r="C278" t="str">
            <v>JANELA DE CORRER, ACO, BATENTE/REQUADRO DE 6 A 14 CM, QUADRICULADA, PINTURA ANTICORROSIVA, SEM VIDRO, BANDEIRA COM BASCULA, 4 FLS, 120  X 150 CM (A X L)</v>
          </cell>
          <cell r="D278" t="str">
            <v>M2</v>
          </cell>
          <cell r="E278">
            <v>438.58</v>
          </cell>
        </row>
        <row r="279">
          <cell r="A279">
            <v>615</v>
          </cell>
          <cell r="B279" t="str">
            <v>INSUMO NACIONAL CAIXA</v>
          </cell>
          <cell r="C279" t="str">
            <v>JANELA BASCULANTE, ACO, COM BATENTE/REQUADRO, 60 X 80 CM (SEM VIDROS)</v>
          </cell>
          <cell r="D279" t="str">
            <v>M2</v>
          </cell>
          <cell r="E279">
            <v>279.19</v>
          </cell>
        </row>
        <row r="280">
          <cell r="A280">
            <v>616</v>
          </cell>
          <cell r="B280" t="str">
            <v>INSUMO NACIONAL CAIXA</v>
          </cell>
          <cell r="C280" t="str">
            <v>JANELA BASCULANTE, ACO, COM BATENTE/REQUADRO, 60 X 80 CM (SEM VIDROS)</v>
          </cell>
          <cell r="D280" t="str">
            <v>UN</v>
          </cell>
          <cell r="E280">
            <v>134.01</v>
          </cell>
        </row>
        <row r="281">
          <cell r="A281">
            <v>622</v>
          </cell>
          <cell r="B281" t="str">
            <v>INSUMO NACIONAL CAIXA</v>
          </cell>
          <cell r="C281" t="str">
            <v>JANELA DE CORRER, ACO, BATENTE/REQUADRO DE 6 A 14 CM, QUADRICULADA, PINT ANTICORROSIVA, SEM VIDRO, SEM BANDEIRA, 4 FLS,100  X 120 CM (A X L)</v>
          </cell>
          <cell r="D281" t="str">
            <v>UN</v>
          </cell>
          <cell r="E281">
            <v>438.29</v>
          </cell>
        </row>
        <row r="282">
          <cell r="A282">
            <v>623</v>
          </cell>
          <cell r="B282" t="str">
            <v>INSUMO NACIONAL CAIXA</v>
          </cell>
          <cell r="C282" t="str">
            <v>JANELA MAXIMO AR, ACO, BATENTE/REQUADRO DE 6 A 14 CM, PINT ANTICORROSIVA, SEM VIDRO, SEM GRADE, 1 FL, 60  X 80 CM (A X L)</v>
          </cell>
          <cell r="D282" t="str">
            <v>M2</v>
          </cell>
          <cell r="E282">
            <v>194.16</v>
          </cell>
        </row>
        <row r="283">
          <cell r="A283">
            <v>624</v>
          </cell>
          <cell r="B283" t="str">
            <v>INSUMO NACIONAL CAIXA</v>
          </cell>
          <cell r="C283" t="str">
            <v>JANELA MAXIMO AR, ACO, BATENTE/REQUADRO DE 6 A 14 CM, PINT ANTICORROSIVA, SEM VIDRO, COM GRADE, 1 FL, 60  X 80 CM (A X L)</v>
          </cell>
          <cell r="D283" t="str">
            <v>M2</v>
          </cell>
          <cell r="E283">
            <v>517.09</v>
          </cell>
        </row>
        <row r="284">
          <cell r="A284">
            <v>626</v>
          </cell>
          <cell r="B284" t="str">
            <v>INSUMO NACIONAL CAIXA</v>
          </cell>
          <cell r="C284" t="str">
            <v>MANTA LIQUIDA DE BASE ASFALTICA MODIFICADA COM A ADICAO DE ELASTOMEROS DILUIDOS EM SOLVENTE ORGANICO, APLICACAO A FRIO (MEMBRANA IMPERMEABILIZANTE ASFASTICA)</v>
          </cell>
          <cell r="D284" t="str">
            <v>KG</v>
          </cell>
          <cell r="E284">
            <v>10.57</v>
          </cell>
        </row>
        <row r="285">
          <cell r="A285">
            <v>641</v>
          </cell>
          <cell r="B285" t="str">
            <v>INSUMO NACIONAL CAIXA</v>
          </cell>
          <cell r="C285" t="str">
            <v>!EM PROCESSO DE DESATIVACAO! BATE ESTACA-MARTELO ATE 3,0T DIESEL 160 HP TORRE 15 M MAGAN IM 1520 BS</v>
          </cell>
          <cell r="D285" t="str">
            <v>H</v>
          </cell>
          <cell r="E285">
            <v>134.66999999999999</v>
          </cell>
        </row>
        <row r="286">
          <cell r="A286">
            <v>643</v>
          </cell>
          <cell r="B286" t="str">
            <v>INSUMO NACIONAL CAIXA</v>
          </cell>
          <cell r="C286" t="str">
            <v>!EM PROCESSO DE DESATIVACAO! BETONEIRA 320 L, DIESEL, POTENCIA DE 5,5 HP, SEM CARREGADOR MECANICO (LOCACAO).</v>
          </cell>
          <cell r="D286" t="str">
            <v>H</v>
          </cell>
          <cell r="E286">
            <v>2.4300000000000002</v>
          </cell>
        </row>
        <row r="287">
          <cell r="A287">
            <v>644</v>
          </cell>
          <cell r="B287" t="str">
            <v>INSUMO NACIONAL CAIXA</v>
          </cell>
          <cell r="C287" t="str">
            <v>!EM PROCESSO DE DESATIVACAO! BETONEIRA 580 L, DIESEL, POTENCIA DE  7,5 HP, COM CARREGADOR MECANICO (LOCACAO)</v>
          </cell>
          <cell r="D287" t="str">
            <v>H</v>
          </cell>
          <cell r="E287">
            <v>5.84</v>
          </cell>
        </row>
        <row r="288">
          <cell r="A288">
            <v>646</v>
          </cell>
          <cell r="B288" t="str">
            <v>INSUMO NACIONAL CAIXA</v>
          </cell>
          <cell r="C288" t="str">
            <v>!EM PROCESSO DE DESATIVACAO! BETONEIRA 320 L,  DIESEL, POTENCIA DE 5,5 HP, COM CARREGADOR MECANICO (LOCACAO)</v>
          </cell>
          <cell r="D288" t="str">
            <v>H</v>
          </cell>
          <cell r="E288">
            <v>4.13</v>
          </cell>
        </row>
        <row r="289">
          <cell r="A289">
            <v>647</v>
          </cell>
          <cell r="B289" t="str">
            <v>INSUMO NACIONAL CAIXA</v>
          </cell>
          <cell r="C289" t="str">
            <v>BLASTER, DINAMITADOR OU CABO DE FOGO</v>
          </cell>
          <cell r="D289" t="str">
            <v>H</v>
          </cell>
          <cell r="E289">
            <v>15.46</v>
          </cell>
        </row>
        <row r="290">
          <cell r="A290">
            <v>650</v>
          </cell>
          <cell r="B290" t="str">
            <v>INSUMO NACIONAL CAIXA</v>
          </cell>
          <cell r="C290" t="str">
            <v>BLOCO VEDACAO CONCRETO 9 X 19 X 39 CM (CLASSE D - NBR 6136)</v>
          </cell>
          <cell r="D290" t="str">
            <v>UN</v>
          </cell>
          <cell r="E290">
            <v>1.65</v>
          </cell>
        </row>
        <row r="291">
          <cell r="A291">
            <v>651</v>
          </cell>
          <cell r="B291" t="str">
            <v>INSUMO NACIONAL CAIXA</v>
          </cell>
          <cell r="C291" t="str">
            <v>BLOCO VEDACAO CONCRETO 14 X 19 X 39 CM (CLASSE D - NBR 6136)</v>
          </cell>
          <cell r="D291" t="str">
            <v>UN</v>
          </cell>
          <cell r="E291">
            <v>1.94</v>
          </cell>
        </row>
        <row r="292">
          <cell r="A292">
            <v>652</v>
          </cell>
          <cell r="B292" t="str">
            <v>INSUMO NACIONAL CAIXA</v>
          </cell>
          <cell r="C292" t="str">
            <v>BLOCO VEDACAO CONCRETO CELULAR AUTOCLAVADO 20 X 30 X 60 CM</v>
          </cell>
          <cell r="D292" t="str">
            <v>M2</v>
          </cell>
          <cell r="E292">
            <v>90.4</v>
          </cell>
        </row>
        <row r="293">
          <cell r="A293">
            <v>654</v>
          </cell>
          <cell r="B293" t="str">
            <v>INSUMO NACIONAL CAIXA</v>
          </cell>
          <cell r="C293" t="str">
            <v>BLOCO VEDACAO CONCRETO 19 X 19 X 39 CM (CLASSE D - NBR 6136)</v>
          </cell>
          <cell r="D293" t="str">
            <v>UN</v>
          </cell>
          <cell r="E293">
            <v>2.5</v>
          </cell>
        </row>
        <row r="294">
          <cell r="A294">
            <v>658</v>
          </cell>
          <cell r="B294" t="str">
            <v>INSUMO NACIONAL CAIXA</v>
          </cell>
          <cell r="C294" t="str">
            <v>CANALETA CONCRETO 9 X 19 X 19 CM (CLASSE D - NBR 6136)</v>
          </cell>
          <cell r="D294" t="str">
            <v>UN</v>
          </cell>
          <cell r="E294">
            <v>1.02</v>
          </cell>
        </row>
        <row r="295">
          <cell r="A295">
            <v>659</v>
          </cell>
          <cell r="B295" t="str">
            <v>INSUMO NACIONAL CAIXA</v>
          </cell>
          <cell r="C295" t="str">
            <v>CANALETA CONCRETO 14 X 19 X 19 CM (CLASSE D - NBR 6136)</v>
          </cell>
          <cell r="D295" t="str">
            <v>UN</v>
          </cell>
          <cell r="E295">
            <v>1.27</v>
          </cell>
        </row>
        <row r="296">
          <cell r="A296">
            <v>660</v>
          </cell>
          <cell r="B296" t="str">
            <v>INSUMO NACIONAL CAIXA</v>
          </cell>
          <cell r="C296" t="str">
            <v>CANALETA CONCRETO 19 X 19 X 19 CM (CLASSE D - NBR 6136)</v>
          </cell>
          <cell r="D296" t="str">
            <v>UN</v>
          </cell>
          <cell r="E296">
            <v>1.86</v>
          </cell>
        </row>
        <row r="297">
          <cell r="A297">
            <v>663</v>
          </cell>
          <cell r="B297" t="str">
            <v>INSUMO NACIONAL CAIXA</v>
          </cell>
          <cell r="C297" t="str">
            <v>ELEMENTO VAZADO DE CONCRETO, QUADRICULADO *40 X 40 X 6* CM</v>
          </cell>
          <cell r="D297" t="str">
            <v>UN</v>
          </cell>
          <cell r="E297">
            <v>8.5</v>
          </cell>
        </row>
        <row r="298">
          <cell r="A298">
            <v>665</v>
          </cell>
          <cell r="B298" t="str">
            <v>INSUMO NACIONAL CAIXA</v>
          </cell>
          <cell r="C298" t="str">
            <v>ELEMENTO VAZADO DE CONCRETO, QUADRICULADO, 16 FUROS *50 X 50X 7* CM</v>
          </cell>
          <cell r="D298" t="str">
            <v>UN</v>
          </cell>
          <cell r="E298">
            <v>18.600000000000001</v>
          </cell>
        </row>
        <row r="299">
          <cell r="A299">
            <v>666</v>
          </cell>
          <cell r="B299" t="str">
            <v>INSUMO NACIONAL CAIXA</v>
          </cell>
          <cell r="C299" t="str">
            <v>ELEMENTO VAZADO DE CONCRETO, QUADRICULADO, 16 FUROS *40 X 40X 7* CM</v>
          </cell>
          <cell r="D299" t="str">
            <v>UN</v>
          </cell>
          <cell r="E299">
            <v>9.93</v>
          </cell>
        </row>
        <row r="300">
          <cell r="A300">
            <v>668</v>
          </cell>
          <cell r="B300" t="str">
            <v>INSUMO NACIONAL CAIXA</v>
          </cell>
          <cell r="C300" t="str">
            <v>ELEMENTO VAZADO DE CONCRETO, QUADRICULADO, 16 FUROS *29 X 29X 6* CM</v>
          </cell>
          <cell r="D300" t="str">
            <v>UN</v>
          </cell>
          <cell r="E300">
            <v>5.73</v>
          </cell>
        </row>
        <row r="301">
          <cell r="A301">
            <v>672</v>
          </cell>
          <cell r="B301" t="str">
            <v>INSUMO NACIONAL CAIXA</v>
          </cell>
          <cell r="C301" t="str">
            <v>ELEMENTO VAZADO DE CONCRETO, QUADRICULADO, 1 FURO *20 X 20 X6,5* CM</v>
          </cell>
          <cell r="D301" t="str">
            <v>UN</v>
          </cell>
          <cell r="E301">
            <v>3.64</v>
          </cell>
        </row>
        <row r="302">
          <cell r="A302">
            <v>674</v>
          </cell>
          <cell r="B302" t="str">
            <v>INSUMO NACIONAL CAIXA</v>
          </cell>
          <cell r="C302" t="str">
            <v>BLOCO VEDACAO CONCRETO CELULAR AUTOCLAVADO 10 X 30 X 60 CM</v>
          </cell>
          <cell r="D302" t="str">
            <v>M2</v>
          </cell>
          <cell r="E302">
            <v>43.68</v>
          </cell>
        </row>
        <row r="303">
          <cell r="A303">
            <v>679</v>
          </cell>
          <cell r="B303" t="str">
            <v>INSUMO NACIONAL CAIXA</v>
          </cell>
          <cell r="C303" t="str">
            <v>BLOQUETE/PISO INTERTRAVADO DE CONCRETO - MODELO SEXTAVADO, 25 CM X 25 CM, E = 10 CM, RESISTENCIA DE 35 MPA (NBR 9781), COR NATURAL</v>
          </cell>
          <cell r="D303" t="str">
            <v>M2</v>
          </cell>
          <cell r="E303">
            <v>54.74</v>
          </cell>
        </row>
        <row r="304">
          <cell r="A304">
            <v>695</v>
          </cell>
          <cell r="B304" t="str">
            <v>INSUMO NACIONAL CAIXA</v>
          </cell>
          <cell r="C304" t="str">
            <v>BLOQUETE/PISO INTERTRAVADO DE CONCRETO - MODELO RAQUETE, *22CM X 13,5* CM, E = 6 CM, RESISTENCIA DE 35 MPA (NBR 9781),COR NATURAL</v>
          </cell>
          <cell r="D304" t="str">
            <v>M2</v>
          </cell>
          <cell r="E304">
            <v>34.04</v>
          </cell>
        </row>
        <row r="305">
          <cell r="A305">
            <v>709</v>
          </cell>
          <cell r="B305" t="str">
            <v>INSUMO NACIONAL CAIXA</v>
          </cell>
          <cell r="C305" t="str">
            <v>BLOCO DE POLIETILENO ALTA DENSIDADE, *27* X *30* X *100* CM,ACOMPANHADOS PLACAS  TERMINAIS  E LONGARINAS, PARA FUNDO DEFILTRO</v>
          </cell>
          <cell r="D305" t="str">
            <v>M2</v>
          </cell>
          <cell r="E305">
            <v>384.61</v>
          </cell>
        </row>
        <row r="306">
          <cell r="A306">
            <v>711</v>
          </cell>
          <cell r="B306" t="str">
            <v>INSUMO NACIONAL CAIXA</v>
          </cell>
          <cell r="C306" t="str">
            <v>BLOQUETE/PISO INTERTRAVADO DE CONCRETO - MODELO SEXTAVADO, 25 CM X 25 CM, E = 6 CM, RESISTENCIA DE 35 MPA (NBR 9781), COR NATURAL</v>
          </cell>
          <cell r="D306" t="str">
            <v>M2</v>
          </cell>
          <cell r="E306">
            <v>36.86</v>
          </cell>
        </row>
        <row r="307">
          <cell r="A307">
            <v>712</v>
          </cell>
          <cell r="B307" t="str">
            <v>INSUMO NACIONAL CAIXA</v>
          </cell>
          <cell r="C307" t="str">
            <v>BLOQUETE/PISO INTERTRAVADO DE CONCRETO - MODELO SEXTAVADO, 25 CM X 25 CM, E = 8 CM, RESISTENCIA DE 35 MPA (NBR 9781), COR NATURAL</v>
          </cell>
          <cell r="D307" t="str">
            <v>M2</v>
          </cell>
          <cell r="E307">
            <v>43.7</v>
          </cell>
        </row>
        <row r="308">
          <cell r="A308">
            <v>715</v>
          </cell>
          <cell r="B308" t="str">
            <v>INSUMO NACIONAL CAIXA</v>
          </cell>
          <cell r="C308" t="str">
            <v>BLOCO DE VIDRO INCOLOR, CANELADO, DE *19 X 19 X 8* CM</v>
          </cell>
          <cell r="D308" t="str">
            <v>UN</v>
          </cell>
          <cell r="E308">
            <v>11.05</v>
          </cell>
        </row>
        <row r="309">
          <cell r="A309">
            <v>716</v>
          </cell>
          <cell r="B309" t="str">
            <v>INSUMO NACIONAL CAIXA</v>
          </cell>
          <cell r="C309" t="str">
            <v>BLOCO VIDRO INCOLOR XADREZ, DE *20 X 20 X 10* CM</v>
          </cell>
          <cell r="D309" t="str">
            <v>UN</v>
          </cell>
          <cell r="E309">
            <v>11.17</v>
          </cell>
        </row>
        <row r="310">
          <cell r="A310">
            <v>718</v>
          </cell>
          <cell r="B310" t="str">
            <v>INSUMO NACIONAL CAIXA</v>
          </cell>
          <cell r="C310" t="str">
            <v>BLOCO DE VIDRO/ELEMENTO VAZADO INCOLOR, VENEZIANA, DE *20 X20 X 6* CM</v>
          </cell>
          <cell r="D310" t="str">
            <v>UN</v>
          </cell>
          <cell r="E310">
            <v>16.46</v>
          </cell>
        </row>
        <row r="311">
          <cell r="A311">
            <v>719</v>
          </cell>
          <cell r="B311" t="str">
            <v>INSUMO NACIONAL CAIXA</v>
          </cell>
          <cell r="C311" t="str">
            <v>!EM PROCESSO DE DESATIVACAO! MOTOBOMBA CENTRIFUGA BOCAIS 1 1/2" X 1" A GASOLINA 3,5CV MARC A BRANCO MOD. 715 HM/Q = 6M/16,8M3/H A 38M/6,6M 3/H**CAIXA**"</v>
          </cell>
          <cell r="D311" t="str">
            <v>UN</v>
          </cell>
          <cell r="E311">
            <v>2118.83</v>
          </cell>
        </row>
        <row r="312">
          <cell r="A312">
            <v>723</v>
          </cell>
          <cell r="B312" t="str">
            <v>INSUMO NACIONAL CAIXA</v>
          </cell>
          <cell r="C312" t="str">
            <v>MOTOBOMBA AUTOESCORVANTE POTENCIA 5,42 HP, BOCAIS SUCCAO X RECALQUE 2" X 2", A GASOLINA, DIAMETRO DO ROTOR 122 MM HM/Q =6 MCA / 33,0 M3/H A 28 MCA / 8,0 M3/H</v>
          </cell>
          <cell r="D312" t="str">
            <v>UN</v>
          </cell>
          <cell r="E312">
            <v>2333.34</v>
          </cell>
        </row>
        <row r="313">
          <cell r="A313">
            <v>724</v>
          </cell>
          <cell r="B313" t="str">
            <v>INSUMO NACIONAL CAIXA</v>
          </cell>
          <cell r="C313" t="str">
            <v>!EM PROCESSO DE DESATIVACAO! MOTOBOMBA AUTOESCORVANTE ROTORABERTO C/ MOTOR A GASOLINA OU DI ESEL * 10,5CV * BOCAIS 3" X4" * HM/Q = 40 M/3,2M3/H A 90M/7,3M3/H*"</v>
          </cell>
          <cell r="D313" t="str">
            <v>UN</v>
          </cell>
          <cell r="E313">
            <v>18885.32</v>
          </cell>
        </row>
        <row r="314">
          <cell r="A314">
            <v>729</v>
          </cell>
          <cell r="B314" t="str">
            <v>INSUMO NACIONAL CAIXA</v>
          </cell>
          <cell r="C314" t="str">
            <v>BOMBA CENTRIFUGA COM MOTOR ELETRICO MONOFASICO, POTENCIA 0,33 HP,  BOCAIS 1" X 3/4", DIAMETRO DO ROTOR 99 MM, HM/Q = 4 MCA / 8,5 M3/H A 18 MCA / 0,90 M3/H</v>
          </cell>
          <cell r="D314" t="str">
            <v>UN</v>
          </cell>
          <cell r="E314">
            <v>531</v>
          </cell>
        </row>
        <row r="315">
          <cell r="A315">
            <v>730</v>
          </cell>
          <cell r="B315" t="str">
            <v>INSUMO NACIONAL CAIXA</v>
          </cell>
          <cell r="C315" t="str">
            <v>MOTOBOMBA AUTOESCORVANTE MOTOR ELETRICO TRIFASICO 7,4HP BOCADIAMETRO DE SUCCAO X RECLAQUE: 2"X2", HM/ Q = 10 M / 73,5 M3/H A 28 M / 8,2 M3 /H</v>
          </cell>
          <cell r="D315" t="str">
            <v>UN</v>
          </cell>
          <cell r="E315">
            <v>4694.5200000000004</v>
          </cell>
        </row>
        <row r="316">
          <cell r="A316">
            <v>731</v>
          </cell>
          <cell r="B316" t="str">
            <v>INSUMO NACIONAL CAIXA</v>
          </cell>
          <cell r="C316" t="str">
            <v>BOMBA CENTRIFUGA MOTOR ELETRICO MONOFASICO 0,49 HP  BOCAIS 1" X 3/4", DIAMETRO DO ROTOR 110 MM, HM/Q: 6 M / 8,3 M3/H A 20 M / 1,2 M3/H</v>
          </cell>
          <cell r="D316" t="str">
            <v>UN</v>
          </cell>
          <cell r="E316">
            <v>516.79</v>
          </cell>
        </row>
        <row r="317">
          <cell r="A317">
            <v>732</v>
          </cell>
          <cell r="B317" t="str">
            <v>INSUMO NACIONAL CAIXA</v>
          </cell>
          <cell r="C317" t="str">
            <v>BOMBA CENTRIFUGA MOTOR ELETRICO TRIFASICO 0,99HP  DIAMETRO DE SUCCAO X ELEVACAO 1" X 1", DIAMETRO DO ROTOR 145 MM, HM/Q:14 M / 8,4 M3/H A 40 M / 0,60 M3/H</v>
          </cell>
          <cell r="D317" t="str">
            <v>UN</v>
          </cell>
          <cell r="E317">
            <v>871.14</v>
          </cell>
        </row>
        <row r="318">
          <cell r="A318">
            <v>733</v>
          </cell>
          <cell r="B318" t="str">
            <v>INSUMO NACIONAL CAIXA</v>
          </cell>
          <cell r="C318" t="str">
            <v>BOMBA CENTRIFUGA MOTOR ELETRICO MONOFASICO 0,74HP  DIAMETRODE SUCCAO X ELEVACAO 1 1/4" X 1", DIAMETRO DO ROTOR 120 MM,HM/Q: 8 M / 7,70 M3/H A 24 M / 2,80 M3/H</v>
          </cell>
          <cell r="D318" t="str">
            <v>UN</v>
          </cell>
          <cell r="E318">
            <v>883.01</v>
          </cell>
        </row>
        <row r="319">
          <cell r="A319">
            <v>734</v>
          </cell>
          <cell r="B319" t="str">
            <v>INSUMO NACIONAL CAIXA</v>
          </cell>
          <cell r="C319" t="str">
            <v>BOMBA CENTRIFUGA,  MOTOR ELETRICO TRIFASICO 1,48HP  DIAMETRODE SUCCAO X ELEVACAO 1 1/2" X 1", DIAMETRO DO ROTOR 117 MM,HM/Q: 10 M / 21,9 M3/H A 24 M / 6,1 M3/H</v>
          </cell>
          <cell r="D319" t="str">
            <v>UN</v>
          </cell>
          <cell r="E319">
            <v>933.86</v>
          </cell>
        </row>
        <row r="320">
          <cell r="A320">
            <v>735</v>
          </cell>
          <cell r="B320" t="str">
            <v>INSUMO NACIONAL CAIXA</v>
          </cell>
          <cell r="C320" t="str">
            <v>BOMBA CENTRIFUGA  MOTOR ELETRICO TRIFASICO 1,48HP  DIAMETRODE SUCCAO X ELEVACAO 1" X 1", 4 ESTAGIOS, DIAMETRO DOS ROTORES 3 X 107 MM + 1 X 100 MM, HM/Q: 10 M / 5,3 M3/H A 70 M / 1,8 M3/H</v>
          </cell>
          <cell r="D320" t="str">
            <v>UN</v>
          </cell>
          <cell r="E320">
            <v>1549.71</v>
          </cell>
        </row>
        <row r="321">
          <cell r="A321">
            <v>736</v>
          </cell>
          <cell r="B321" t="str">
            <v>INSUMO NACIONAL CAIXA</v>
          </cell>
          <cell r="C321" t="str">
            <v>BOMBA CENTRIFUGA  MOTOR ELETRICO TRIFASICO 2,96HP, DIAMETRODE SUCCAO X ELEVACAO 1 1/2" X 1 1/4", DIAMETRO DO ROTOR 148MM, HM/Q: 34 M / 14,80 M3/H A 40 M / 8,60 M3/H</v>
          </cell>
          <cell r="D321" t="str">
            <v>UN</v>
          </cell>
          <cell r="E321">
            <v>1303.03</v>
          </cell>
        </row>
        <row r="322">
          <cell r="A322">
            <v>737</v>
          </cell>
          <cell r="B322" t="str">
            <v>INSUMO NACIONAL CAIXA</v>
          </cell>
          <cell r="C322" t="str">
            <v>BOMBA CENTRIFUGA MOTOR ELETRICO TRIFASICO 14,8 HP, DIAMETRODE SUCCAO X ELEVACAO 2 1/2" X 2", DIAMETRO DO ROTOR 195 MM,HM/Q: 62 M / 55,5 M3/H A 80 M / 31,50 M3/H</v>
          </cell>
          <cell r="D322" t="str">
            <v>UN</v>
          </cell>
          <cell r="E322">
            <v>4885.1099999999997</v>
          </cell>
        </row>
        <row r="323">
          <cell r="A323">
            <v>738</v>
          </cell>
          <cell r="B323" t="str">
            <v>INSUMO NACIONAL CAIXA</v>
          </cell>
          <cell r="C323" t="str">
            <v>BOMBA CENTRIFUGA MOTOR ELETRICO TRIFASICO 5HP, DIAMETRO DE SUCCAO X ELEVACAO 2" X 1 1/2", DIAMETRO DO ROTOR 155 MM, HM/Q: 40 M / 20,40 M3/H A 46 M / 9,20 M3/H</v>
          </cell>
          <cell r="D323" t="str">
            <v>UN</v>
          </cell>
          <cell r="E323">
            <v>2265.19</v>
          </cell>
        </row>
        <row r="324">
          <cell r="A324">
            <v>740</v>
          </cell>
          <cell r="B324" t="str">
            <v>INSUMO NACIONAL CAIXA</v>
          </cell>
          <cell r="C324" t="str">
            <v>BOMBA CENTRIFUGA MOTOR ELETRICO TRIFASICO 9,86 DIAMETRO DE SUCCAO X ELEVACAO 1" X 1", 4 ESTAGIOS, DIAMETRO DOS ROTORES 4X 146 MM, HM/Q: 85 M / 14,9 M3/H A 140 M / 4,2 M3/H</v>
          </cell>
          <cell r="D324" t="str">
            <v>UN</v>
          </cell>
          <cell r="E324">
            <v>4595.6000000000004</v>
          </cell>
        </row>
        <row r="325">
          <cell r="A325">
            <v>741</v>
          </cell>
          <cell r="B325" t="str">
            <v>INSUMO NACIONAL CAIXA</v>
          </cell>
          <cell r="C325" t="str">
            <v>!EM PROCESSO DE DESATIVACAO! MOTOBOMBA CENTRIFUGA ELETRICA MONOFASICA   ATE 2CV P/ DRENAGEM,  SAIDA 1 1/2" (LOCACAO)</v>
          </cell>
          <cell r="D325" t="str">
            <v>H</v>
          </cell>
          <cell r="E325">
            <v>0.73</v>
          </cell>
        </row>
        <row r="326">
          <cell r="A326">
            <v>743</v>
          </cell>
          <cell r="B326" t="str">
            <v>INSUMO NACIONAL CAIXA</v>
          </cell>
          <cell r="C326" t="str">
            <v>BOMBA SUBMERSIVEL PARA DRENAGEM E ESGOTAMENTO, MOTOR ELETRICO TRIFASICO, POTENCIA DE 2 CV, DIAMETRO DE RECALQUE DE 2". FAIXA DE OPERACAO: Q=35 M3/H (+ OU - 3 M3/H) E AMT=2 M; Q=13M3/H (+ OU - 3 M3/H) E AMT = 17 M (+ OU - 3 M) (LOCACAO)</v>
          </cell>
          <cell r="D326" t="str">
            <v>H</v>
          </cell>
          <cell r="E326">
            <v>1.58</v>
          </cell>
        </row>
        <row r="327">
          <cell r="A327">
            <v>744</v>
          </cell>
          <cell r="B327" t="str">
            <v>INSUMO NACIONAL CAIXA</v>
          </cell>
          <cell r="C327" t="str">
            <v>!EM PROCESSO DE DESATIVACAO! MOTOBOMBA CENTRIFUGA ELETRICA TRIFASICA POTENCIA ENTRE 5CV E 10CV PARA DRENAGEM, SAIDA 3",HM = * 20 M* (LOCACAO)</v>
          </cell>
          <cell r="D327" t="str">
            <v>H</v>
          </cell>
          <cell r="E327">
            <v>1.61</v>
          </cell>
        </row>
        <row r="328">
          <cell r="A328">
            <v>745</v>
          </cell>
          <cell r="B328" t="str">
            <v>INSUMO NACIONAL CAIXA</v>
          </cell>
          <cell r="C328" t="str">
            <v>BOMBA MANUAL PARA TESTE HIDROSTATICO ATE 60 BAR (LOCACAO)</v>
          </cell>
          <cell r="D328" t="str">
            <v>H</v>
          </cell>
          <cell r="E328">
            <v>1.8</v>
          </cell>
        </row>
        <row r="329">
          <cell r="A329">
            <v>746</v>
          </cell>
          <cell r="B329" t="str">
            <v>INSUMO NACIONAL CAIXA</v>
          </cell>
          <cell r="C329" t="str">
            <v>LAVADORA DE ALTA PRESSAO (LAVA-JATO)) PARA AGUA FRIA, DE 1400 A 1900 LIBRAS, VAZAO DE 400 A 700 LITROS / HORA</v>
          </cell>
          <cell r="D329" t="str">
            <v>UN</v>
          </cell>
          <cell r="E329">
            <v>1600</v>
          </cell>
        </row>
        <row r="330">
          <cell r="A330">
            <v>749</v>
          </cell>
          <cell r="B330" t="str">
            <v>INSUMO NACIONAL CAIXA</v>
          </cell>
          <cell r="C330" t="str">
            <v>BOMBA SUBMERSA PARA POCOS TUBULARES PROFUNDOS DIAMETRO DE 6POLEGADAS, ELETRICA, TRIFASICA, POTENCIA 3,45 HP, 5 ESTAGIOS, BOCAL DE DESCARGA DIAMETRO DE 2 POLEGADAS, HM/Q = 68,5 M /6,12 M3/H A 39,5 M / 14,04 M3/H</v>
          </cell>
          <cell r="D330" t="str">
            <v>UN</v>
          </cell>
          <cell r="E330">
            <v>8536.02</v>
          </cell>
        </row>
        <row r="331">
          <cell r="A331">
            <v>750</v>
          </cell>
          <cell r="B331" t="str">
            <v>INSUMO NACIONAL CAIXA</v>
          </cell>
          <cell r="C331" t="str">
            <v>BOMBA SUBMERSA PARA POCOS TUBULARES PROFUNDOS DIAMETRO DE 4POLEGADAS, ELETRICA, TRIFASICA, POTENCIA 5,42 HP, 29 ESTAGIOS, BOCAL DE DESCARGA DE UMA POLEGADA E MEIA, HM/Q = 18 M / 8,10 M3/H A 201 M / 3,2 M3/H</v>
          </cell>
          <cell r="D331" t="str">
            <v>UN</v>
          </cell>
          <cell r="E331">
            <v>5656</v>
          </cell>
        </row>
        <row r="332">
          <cell r="A332">
            <v>751</v>
          </cell>
          <cell r="B332" t="str">
            <v>INSUMO NACIONAL CAIXA</v>
          </cell>
          <cell r="C332" t="str">
            <v>BOMBA SUBMERSIVEL, ELETRICA, TRIFASICA, POTENCIA 2,96 HP, DIAMETRO DO ROTOR 144 MM SEMIABERTO, BOCAL DE SAIDA DIAMETRO DE DUAS POLEGADAS, HM/Q = 2 M / 38,8 M3/H A 28 M / 5 M3/H</v>
          </cell>
          <cell r="D332" t="str">
            <v>UN</v>
          </cell>
          <cell r="E332">
            <v>3620.53</v>
          </cell>
        </row>
        <row r="333">
          <cell r="A333">
            <v>754</v>
          </cell>
          <cell r="B333" t="str">
            <v>INSUMO NACIONAL CAIXA</v>
          </cell>
          <cell r="C333" t="str">
            <v>BOMBA SUBMERSIVEL, ELETRICA, TRIFASICA, POTENCIA 3,75 HP, DIAMETRO DO ROTOR 90 MM SEMIABERTO, BOCAL DE SAIDA DIAMETRO DE2 POLEGADAS, HM/Q = 5 M / 61,2 M3/H A 25,5 M / 3,6 M3/H</v>
          </cell>
          <cell r="D333" t="str">
            <v>UN</v>
          </cell>
          <cell r="E333">
            <v>5746.87</v>
          </cell>
        </row>
        <row r="334">
          <cell r="A334">
            <v>755</v>
          </cell>
          <cell r="B334" t="str">
            <v>INSUMO NACIONAL CAIXA</v>
          </cell>
          <cell r="C334" t="str">
            <v>BOMBA SUBMERSA PARA POCOS TUBULARES PROFUNDOS DIAMETRO DE 6POLEGADAS, ELETRICA, TRIFASICA, POTENCIA 27,12 HP, 7 ESTAGIOS, BOCAL DE DESCARGA DIAMETRO DE 4 POLEGADAS, HM/Q = 13,9 M/ 90 M3/H A 44,0 M / 25,0 M3/H</v>
          </cell>
          <cell r="D334" t="str">
            <v>UN</v>
          </cell>
          <cell r="E334">
            <v>23209.5</v>
          </cell>
        </row>
        <row r="335">
          <cell r="A335">
            <v>756</v>
          </cell>
          <cell r="B335" t="str">
            <v>INSUMO NACIONAL CAIXA</v>
          </cell>
          <cell r="C335" t="str">
            <v>BOMBA SUBMERSA PARA POCOS TUBULARES PROFUNDOS DIAMETRO DE 6POLEGADAS, ELETRICA, TRIFASICA, POTENCIA 32 HP, 9 ESTAGIOS,BOCAL DE DESCARGA DIAMETRO DE 4 POLEGADAS, HM/Q = 114,0 M /13,9 M3/H A 57,0 M / 25,0 M3/H</v>
          </cell>
          <cell r="D335" t="str">
            <v>UN</v>
          </cell>
          <cell r="E335">
            <v>25313.06</v>
          </cell>
        </row>
        <row r="336">
          <cell r="A336">
            <v>757</v>
          </cell>
          <cell r="B336" t="str">
            <v>INSUMO NACIONAL CAIXA</v>
          </cell>
          <cell r="C336" t="str">
            <v>BOMBA SUBMERSIVEL,  ELETRICA, TRIFASICA, POTENCIA 6 HP, DIAMETRO DO ROTOR 127 MM, BOCAL DE SAIDA DIAMETRO DE 3 POLEGADAS, HM/Q = 7 M / 66,90 M3/H A 26 M / 2,88 M3/H</v>
          </cell>
          <cell r="D336" t="str">
            <v>UN</v>
          </cell>
          <cell r="E336">
            <v>11493.75</v>
          </cell>
        </row>
        <row r="337">
          <cell r="A337">
            <v>759</v>
          </cell>
          <cell r="B337" t="str">
            <v>INSUMO NACIONAL CAIXA</v>
          </cell>
          <cell r="C337" t="str">
            <v>BOMBA SUBMERSA PARA POCOS TUBULARES PROFUNDOS DIAMETRO DE 4POLEGADAS, ELETRICA, TRIFASICA, POTENCIA 1,97 HP, 20 ESTAGIOS, BOCAL DE DESCARGA DIAMETRO DE UMA POLEGADA E MEIA, HM/Q =18 M / 5,40 M3/H A 164 M / 0,80 M3/H</v>
          </cell>
          <cell r="D337" t="str">
            <v>UN</v>
          </cell>
          <cell r="E337">
            <v>3514.47</v>
          </cell>
        </row>
        <row r="338">
          <cell r="A338">
            <v>760</v>
          </cell>
          <cell r="B338" t="str">
            <v>INSUMO NACIONAL CAIXA</v>
          </cell>
          <cell r="C338" t="str">
            <v>BOMBA SUBMERSIVEL, ELETRICA, TRIFASICA, POTENCIA 13 HP, DIAMETRO DO ROTOR 170 MM, BOCAL DE SAIDA DIAMETRO DE 3 POLEGADAS, HM/Q = 11 M / 68,40 M3/H A 72 M / 3,6 M3/H</v>
          </cell>
          <cell r="D338" t="str">
            <v>UN</v>
          </cell>
          <cell r="E338">
            <v>22987.5</v>
          </cell>
        </row>
        <row r="339">
          <cell r="A339">
            <v>761</v>
          </cell>
          <cell r="B339" t="str">
            <v>INSUMO NACIONAL CAIXA</v>
          </cell>
          <cell r="C339" t="str">
            <v>BOMBA SUBMERSA PARA POCOS TUBULARES PROFUNDOS DIAMETRO DE 4POLEGADAS, ELETRICA, TRIFASICA, POTENCIA 5,42 HP, 15 ESTAGIOS, BOCAL DE DESCARGA DIAMETRO DE 2 POLEGADAS, HM/Q = 18 M /18,10 M3/H A 121 M / 2,90 M3/H</v>
          </cell>
          <cell r="D339" t="str">
            <v>UN</v>
          </cell>
          <cell r="E339">
            <v>5957.32</v>
          </cell>
        </row>
        <row r="340">
          <cell r="A340">
            <v>764</v>
          </cell>
          <cell r="B340" t="str">
            <v>INSUMO NACIONAL CAIXA</v>
          </cell>
          <cell r="C340" t="str">
            <v>BUCHA DE REDUCAO DE FERRO GALVANIZADO, COM ROSCA BSP, DE 1"X 1/2"</v>
          </cell>
          <cell r="D340" t="str">
            <v>UN</v>
          </cell>
          <cell r="E340">
            <v>4.42</v>
          </cell>
        </row>
        <row r="341">
          <cell r="A341">
            <v>765</v>
          </cell>
          <cell r="B341" t="str">
            <v>INSUMO NACIONAL CAIXA</v>
          </cell>
          <cell r="C341" t="str">
            <v>BUCHA DE REDUCAO DE FERRO GALVANIZADO, COM ROSCA BSP, DE 1"X 3/4"</v>
          </cell>
          <cell r="D341" t="str">
            <v>UN</v>
          </cell>
          <cell r="E341">
            <v>4.34</v>
          </cell>
        </row>
        <row r="342">
          <cell r="A342">
            <v>766</v>
          </cell>
          <cell r="B342" t="str">
            <v>INSUMO NACIONAL CAIXA</v>
          </cell>
          <cell r="C342" t="str">
            <v>BUCHA DE REDUCAO DE FERRO GALVANIZADO, COM ROSCA BSP, DE 1 1/2" X 1/2"</v>
          </cell>
          <cell r="D342" t="str">
            <v>UN</v>
          </cell>
          <cell r="E342">
            <v>9.57</v>
          </cell>
        </row>
        <row r="343">
          <cell r="A343">
            <v>767</v>
          </cell>
          <cell r="B343" t="str">
            <v>INSUMO NACIONAL CAIXA</v>
          </cell>
          <cell r="C343" t="str">
            <v>BUCHA DE REDUCAO DE FERRO GALVANIZADO, COM ROSCA BSP, DE 1 1/2" X 3/4"</v>
          </cell>
          <cell r="D343" t="str">
            <v>UN</v>
          </cell>
          <cell r="E343">
            <v>9.7200000000000006</v>
          </cell>
        </row>
        <row r="344">
          <cell r="A344">
            <v>768</v>
          </cell>
          <cell r="B344" t="str">
            <v>INSUMO NACIONAL CAIXA</v>
          </cell>
          <cell r="C344" t="str">
            <v>BUCHA DE REDUCAO DE FERRO GALVANIZADO, COM ROSCA BSP, DE 1 1/4" X 1/2"</v>
          </cell>
          <cell r="D344" t="str">
            <v>UN</v>
          </cell>
          <cell r="E344">
            <v>6.76</v>
          </cell>
        </row>
        <row r="345">
          <cell r="A345">
            <v>769</v>
          </cell>
          <cell r="B345" t="str">
            <v>INSUMO NACIONAL CAIXA</v>
          </cell>
          <cell r="C345" t="str">
            <v>BUCHA DE REDUCAO DE FERRO GALVANIZADO, COM ROSCA BSP, DE 1 1/4" X 3/4"</v>
          </cell>
          <cell r="D345" t="str">
            <v>UN</v>
          </cell>
          <cell r="E345">
            <v>6.84</v>
          </cell>
        </row>
        <row r="346">
          <cell r="A346">
            <v>770</v>
          </cell>
          <cell r="B346" t="str">
            <v>INSUMO NACIONAL CAIXA</v>
          </cell>
          <cell r="C346" t="str">
            <v>BUCHA DE REDUCAO DE FERRO GALVANIZADO, COM ROSCA BSP, DE 1/2" X 1/4"</v>
          </cell>
          <cell r="D346" t="str">
            <v>UN</v>
          </cell>
          <cell r="E346">
            <v>2.0699999999999998</v>
          </cell>
        </row>
        <row r="347">
          <cell r="A347">
            <v>771</v>
          </cell>
          <cell r="B347" t="str">
            <v>INSUMO NACIONAL CAIXA</v>
          </cell>
          <cell r="C347" t="str">
            <v>BUCHA DE REDUCAO DE FERRO GALVANIZADO, COM ROSCA BSP, DE 2"X 1"</v>
          </cell>
          <cell r="D347" t="str">
            <v>UN</v>
          </cell>
          <cell r="E347">
            <v>11.53</v>
          </cell>
        </row>
        <row r="348">
          <cell r="A348">
            <v>772</v>
          </cell>
          <cell r="B348" t="str">
            <v>INSUMO NACIONAL CAIXA</v>
          </cell>
          <cell r="C348" t="str">
            <v>BUCHA DE REDUCAO DE FERRO GALVANIZADO, COM ROSCA BSP, DE 2"X 1 1/4"</v>
          </cell>
          <cell r="D348" t="str">
            <v>UN</v>
          </cell>
          <cell r="E348">
            <v>11.37</v>
          </cell>
        </row>
        <row r="349">
          <cell r="A349">
            <v>773</v>
          </cell>
          <cell r="B349" t="str">
            <v>INSUMO NACIONAL CAIXA</v>
          </cell>
          <cell r="C349" t="str">
            <v>BUCHA DE REDUCAO DE FERRO GALVANIZADO, COM ROSCA BSP, DE 2 1/2" X 1"</v>
          </cell>
          <cell r="D349" t="str">
            <v>UN</v>
          </cell>
          <cell r="E349">
            <v>16.79</v>
          </cell>
        </row>
        <row r="350">
          <cell r="A350">
            <v>774</v>
          </cell>
          <cell r="B350" t="str">
            <v>INSUMO NACIONAL CAIXA</v>
          </cell>
          <cell r="C350" t="str">
            <v>BUCHA DE REDUCAO DE FERRO GALVANIZADO, COM ROSCA BSP, DE 2 1/2" X 1 1/4"</v>
          </cell>
          <cell r="D350" t="str">
            <v>UN</v>
          </cell>
          <cell r="E350">
            <v>16.79</v>
          </cell>
        </row>
        <row r="351">
          <cell r="A351">
            <v>775</v>
          </cell>
          <cell r="B351" t="str">
            <v>INSUMO NACIONAL CAIXA</v>
          </cell>
          <cell r="C351" t="str">
            <v>BUCHA DE REDUCAO DE FERRO GALVANIZADO, COM ROSCA BSP, DE 2 1/2" X 2"</v>
          </cell>
          <cell r="D351" t="str">
            <v>UN</v>
          </cell>
          <cell r="E351">
            <v>17.059999999999999</v>
          </cell>
        </row>
        <row r="352">
          <cell r="A352">
            <v>776</v>
          </cell>
          <cell r="B352" t="str">
            <v>INSUMO NACIONAL CAIXA</v>
          </cell>
          <cell r="C352" t="str">
            <v>BUCHA DE REDUCAO DE FERRO GALVANIZADO, COM ROSCA BSP, DE 3"X 1 1/2"</v>
          </cell>
          <cell r="D352" t="str">
            <v>UN</v>
          </cell>
          <cell r="E352">
            <v>19.329999999999998</v>
          </cell>
        </row>
        <row r="353">
          <cell r="A353">
            <v>777</v>
          </cell>
          <cell r="B353" t="str">
            <v>INSUMO NACIONAL CAIXA</v>
          </cell>
          <cell r="C353" t="str">
            <v>BUCHA DE REDUCAO DE FERRO GALVANIZADO, COM ROSCA BSP, DE 3"X 1 1/4"</v>
          </cell>
          <cell r="D353" t="str">
            <v>UN</v>
          </cell>
          <cell r="E353">
            <v>19.98</v>
          </cell>
        </row>
        <row r="354">
          <cell r="A354">
            <v>778</v>
          </cell>
          <cell r="B354" t="str">
            <v>INSUMO NACIONAL CAIXA</v>
          </cell>
          <cell r="C354" t="str">
            <v>BUCHA DE REDUCAO DE FERRO GALVANIZADO, COM ROSCA BSP, DE 3"X 2"</v>
          </cell>
          <cell r="D354" t="str">
            <v>UN</v>
          </cell>
          <cell r="E354">
            <v>19.98</v>
          </cell>
        </row>
        <row r="355">
          <cell r="A355">
            <v>779</v>
          </cell>
          <cell r="B355" t="str">
            <v>INSUMO NACIONAL CAIXA</v>
          </cell>
          <cell r="C355" t="str">
            <v>BUCHA DE REDUCAO DE FERRO GALVANIZADO, COM ROSCA BSP, DE 3/4" X 1/2"</v>
          </cell>
          <cell r="D355" t="str">
            <v>UN</v>
          </cell>
          <cell r="E355">
            <v>3.03</v>
          </cell>
        </row>
        <row r="356">
          <cell r="A356">
            <v>780</v>
          </cell>
          <cell r="B356" t="str">
            <v>INSUMO NACIONAL CAIXA</v>
          </cell>
          <cell r="C356" t="str">
            <v>BUCHA DE REDUCAO DE FERRO GALVANIZADO, COM ROSCA BSP, DE 3"X 2 1/2"</v>
          </cell>
          <cell r="D356" t="str">
            <v>UN</v>
          </cell>
          <cell r="E356">
            <v>20.21</v>
          </cell>
        </row>
        <row r="357">
          <cell r="A357">
            <v>781</v>
          </cell>
          <cell r="B357" t="str">
            <v>INSUMO NACIONAL CAIXA</v>
          </cell>
          <cell r="C357" t="str">
            <v>BUCHA DE REDUCAO DE FERRO GALVANIZADO, COM ROSCA BSP, DE 4"X 2 1/2"</v>
          </cell>
          <cell r="D357" t="str">
            <v>UN</v>
          </cell>
          <cell r="E357">
            <v>50.69</v>
          </cell>
        </row>
        <row r="358">
          <cell r="A358">
            <v>782</v>
          </cell>
          <cell r="B358" t="str">
            <v>INSUMO NACIONAL CAIXA</v>
          </cell>
          <cell r="C358" t="str">
            <v>BUCHA DE REDUCAO DE FERRO GALVANIZADO, COM ROSCA BSP, DE 4"X 3"</v>
          </cell>
          <cell r="D358" t="str">
            <v>UN</v>
          </cell>
          <cell r="E358">
            <v>50.69</v>
          </cell>
        </row>
        <row r="359">
          <cell r="A359">
            <v>783</v>
          </cell>
          <cell r="B359" t="str">
            <v>INSUMO NACIONAL CAIXA</v>
          </cell>
          <cell r="C359" t="str">
            <v>BUCHA DE REDUCAO DE FERRO GALVANIZADO, COM ROSCA BSP, DE 5"X 4"</v>
          </cell>
          <cell r="D359" t="str">
            <v>UN</v>
          </cell>
          <cell r="E359">
            <v>82.63</v>
          </cell>
        </row>
        <row r="360">
          <cell r="A360">
            <v>784</v>
          </cell>
          <cell r="B360" t="str">
            <v>INSUMO NACIONAL CAIXA</v>
          </cell>
          <cell r="C360" t="str">
            <v>BUCHA DE REDUCAO DE FERRO GALVANIZADO, COM ROSCA BSP, DE 6"X 5"</v>
          </cell>
          <cell r="D360" t="str">
            <v>UN</v>
          </cell>
          <cell r="E360">
            <v>115.3</v>
          </cell>
        </row>
        <row r="361">
          <cell r="A361">
            <v>785</v>
          </cell>
          <cell r="B361" t="str">
            <v>INSUMO NACIONAL CAIXA</v>
          </cell>
          <cell r="C361" t="str">
            <v>BUCHA DE REDUCAO DE FERRO GALVANIZADO, COM ROSCA BSP, DE 6"X 4"</v>
          </cell>
          <cell r="D361" t="str">
            <v>UN</v>
          </cell>
          <cell r="E361">
            <v>123.29</v>
          </cell>
        </row>
        <row r="362">
          <cell r="A362">
            <v>786</v>
          </cell>
          <cell r="B362" t="str">
            <v>INSUMO NACIONAL CAIXA</v>
          </cell>
          <cell r="C362" t="str">
            <v>BUCHA DE REDUCAO DE FERRO GALVANIZADO, COM ROSCA BSP, DE 4"X 2"</v>
          </cell>
          <cell r="D362" t="str">
            <v>UN</v>
          </cell>
          <cell r="E362">
            <v>50.69</v>
          </cell>
        </row>
        <row r="363">
          <cell r="A363">
            <v>787</v>
          </cell>
          <cell r="B363" t="str">
            <v>INSUMO NACIONAL CAIXA</v>
          </cell>
          <cell r="C363" t="str">
            <v>BUCHA DE REDUCAO DE FERRO GALVANIZADO, COM ROSCA BSP, DE 2 1/2" X 1 1/2"</v>
          </cell>
          <cell r="D363" t="str">
            <v>UN</v>
          </cell>
          <cell r="E363">
            <v>16.52</v>
          </cell>
        </row>
        <row r="364">
          <cell r="A364">
            <v>788</v>
          </cell>
          <cell r="B364" t="str">
            <v>INSUMO NACIONAL CAIXA</v>
          </cell>
          <cell r="C364" t="str">
            <v>BUCHA DE REDUCAO DE FERRO GALVANIZADO, COM ROSCA BSP, DE 2"X 1 1/2"</v>
          </cell>
          <cell r="D364" t="str">
            <v>UN</v>
          </cell>
          <cell r="E364">
            <v>11.64</v>
          </cell>
        </row>
        <row r="365">
          <cell r="A365">
            <v>789</v>
          </cell>
          <cell r="B365" t="str">
            <v>INSUMO NACIONAL CAIXA</v>
          </cell>
          <cell r="C365" t="str">
            <v>BUCHA DE REDUCAO DE FERRO GALVANIZADO, COM ROSCA BSP, DE 1 1/4" X 1"</v>
          </cell>
          <cell r="D365" t="str">
            <v>UN</v>
          </cell>
          <cell r="E365">
            <v>6.84</v>
          </cell>
        </row>
        <row r="366">
          <cell r="A366">
            <v>790</v>
          </cell>
          <cell r="B366" t="str">
            <v>INSUMO NACIONAL CAIXA</v>
          </cell>
          <cell r="C366" t="str">
            <v>BUCHA DE REDUCAO DE FERRO GALVANIZADO, COM ROSCA BSP, DE 1 1/2" X 1 1/4"</v>
          </cell>
          <cell r="D366" t="str">
            <v>UN</v>
          </cell>
          <cell r="E366">
            <v>9.91</v>
          </cell>
        </row>
        <row r="367">
          <cell r="A367">
            <v>791</v>
          </cell>
          <cell r="B367" t="str">
            <v>INSUMO NACIONAL CAIXA</v>
          </cell>
          <cell r="C367" t="str">
            <v>BUCHA DE REDUCAO DE FERRO GALVANIZADO, COM ROSCA BSP, DE 1 1/2" X 1"</v>
          </cell>
          <cell r="D367" t="str">
            <v>UN</v>
          </cell>
          <cell r="E367">
            <v>9.83</v>
          </cell>
        </row>
        <row r="368">
          <cell r="A368">
            <v>792</v>
          </cell>
          <cell r="B368" t="str">
            <v>INSUMO NACIONAL CAIXA</v>
          </cell>
          <cell r="C368" t="str">
            <v>BUCHA DE REDUCAO PVC ROSCAVEL, 1" X 3/4"</v>
          </cell>
          <cell r="D368" t="str">
            <v>UN</v>
          </cell>
          <cell r="E368">
            <v>1.88</v>
          </cell>
        </row>
        <row r="369">
          <cell r="A369">
            <v>793</v>
          </cell>
          <cell r="B369" t="str">
            <v>INSUMO NACIONAL CAIXA</v>
          </cell>
          <cell r="C369" t="str">
            <v>BUCHA REDUCAO PVC, ROSCAVEL, 1 1/2"  X1 1/4 "</v>
          </cell>
          <cell r="D369" t="str">
            <v>UN</v>
          </cell>
          <cell r="E369">
            <v>3.61</v>
          </cell>
        </row>
        <row r="370">
          <cell r="A370">
            <v>794</v>
          </cell>
          <cell r="B370" t="str">
            <v>INSUMO NACIONAL CAIXA</v>
          </cell>
          <cell r="C370" t="str">
            <v>BUCHA REDUCAO PVC, ROSCAVEL, 1 1/4" X 1 "</v>
          </cell>
          <cell r="D370" t="str">
            <v>UN</v>
          </cell>
          <cell r="E370">
            <v>2.56</v>
          </cell>
        </row>
        <row r="371">
          <cell r="A371">
            <v>796</v>
          </cell>
          <cell r="B371" t="str">
            <v>INSUMO NACIONAL CAIXA</v>
          </cell>
          <cell r="C371" t="str">
            <v>BUCHA REDUCAO PVC ROSCAVEL, 1 1/2" X 3/4"</v>
          </cell>
          <cell r="D371" t="str">
            <v>UN</v>
          </cell>
          <cell r="E371">
            <v>4.3099999999999996</v>
          </cell>
        </row>
        <row r="372">
          <cell r="A372">
            <v>797</v>
          </cell>
          <cell r="B372" t="str">
            <v>INSUMO NACIONAL CAIXA</v>
          </cell>
          <cell r="C372" t="str">
            <v>BUCHA REDUCAO PVC ROSCAVEL 1 1/2" X 1"</v>
          </cell>
          <cell r="D372" t="str">
            <v>UN</v>
          </cell>
          <cell r="E372">
            <v>4.38</v>
          </cell>
        </row>
        <row r="373">
          <cell r="A373">
            <v>798</v>
          </cell>
          <cell r="B373" t="str">
            <v>INSUMO NACIONAL CAIXA</v>
          </cell>
          <cell r="C373" t="str">
            <v>BUCHA REDUCAO PVC ROSCAVEL 3/4" X 1/2"</v>
          </cell>
          <cell r="D373" t="str">
            <v>UN</v>
          </cell>
          <cell r="E373">
            <v>0.64</v>
          </cell>
        </row>
        <row r="374">
          <cell r="A374">
            <v>799</v>
          </cell>
          <cell r="B374" t="str">
            <v>INSUMO NACIONAL CAIXA</v>
          </cell>
          <cell r="C374" t="str">
            <v>BUCHA REDUCAO PVC ROSCAVEL, 1" X 1/2"</v>
          </cell>
          <cell r="D374" t="str">
            <v>UN</v>
          </cell>
          <cell r="E374">
            <v>1.98</v>
          </cell>
        </row>
        <row r="375">
          <cell r="A375">
            <v>801</v>
          </cell>
          <cell r="B375" t="str">
            <v>INSUMO NACIONAL CAIXA</v>
          </cell>
          <cell r="C375" t="str">
            <v>BUCHA REDUCAO PVC, ROSCAVEL, 1 1/4"  X 3/4 "</v>
          </cell>
          <cell r="D375" t="str">
            <v>UN</v>
          </cell>
          <cell r="E375">
            <v>2.44</v>
          </cell>
        </row>
        <row r="376">
          <cell r="A376">
            <v>802</v>
          </cell>
          <cell r="B376" t="str">
            <v>INSUMO NACIONAL CAIXA</v>
          </cell>
          <cell r="C376" t="str">
            <v>BUCHA REDUCAO PVC, ROSCAVEL, 2"  X 1 "</v>
          </cell>
          <cell r="D376" t="str">
            <v>UN</v>
          </cell>
          <cell r="E376">
            <v>7.71</v>
          </cell>
        </row>
        <row r="377">
          <cell r="A377">
            <v>803</v>
          </cell>
          <cell r="B377" t="str">
            <v>INSUMO NACIONAL CAIXA</v>
          </cell>
          <cell r="C377" t="str">
            <v>BUCHA REDUCAO PVC, ROSCAVEL, 2"  X 1 1/4 "</v>
          </cell>
          <cell r="D377" t="str">
            <v>UN</v>
          </cell>
          <cell r="E377">
            <v>8.0399999999999991</v>
          </cell>
        </row>
        <row r="378">
          <cell r="A378">
            <v>804</v>
          </cell>
          <cell r="B378" t="str">
            <v>INSUMO NACIONAL CAIXA</v>
          </cell>
          <cell r="C378" t="str">
            <v>BUCHA REDUCAO PVC, ROSCAVEL,  2"  X 1 1/2 "</v>
          </cell>
          <cell r="D378" t="str">
            <v>UN</v>
          </cell>
          <cell r="E378">
            <v>7.31</v>
          </cell>
        </row>
        <row r="379">
          <cell r="A379">
            <v>812</v>
          </cell>
          <cell r="B379" t="str">
            <v>INSUMO NACIONAL CAIXA</v>
          </cell>
          <cell r="C379" t="str">
            <v>BUCHA DE REDUCAO DE PVC, SOLDAVEL, CURTA, COM 40 X 32 MM, PARA AGUA FRIA PREDIAL</v>
          </cell>
          <cell r="D379" t="str">
            <v>UN</v>
          </cell>
          <cell r="E379">
            <v>1.1499999999999999</v>
          </cell>
        </row>
        <row r="380">
          <cell r="A380">
            <v>813</v>
          </cell>
          <cell r="B380" t="str">
            <v>INSUMO NACIONAL CAIXA</v>
          </cell>
          <cell r="C380" t="str">
            <v>BUCHA DE REDUCAO DE PVC, SOLDAVEL, LONGA, COM 50 X 25 MM, PARA AGUA FRIA PREDIAL</v>
          </cell>
          <cell r="D380" t="str">
            <v>UN</v>
          </cell>
          <cell r="E380">
            <v>2.58</v>
          </cell>
        </row>
        <row r="381">
          <cell r="A381">
            <v>814</v>
          </cell>
          <cell r="B381" t="str">
            <v>INSUMO NACIONAL CAIXA</v>
          </cell>
          <cell r="C381" t="str">
            <v>BUCHA DE REDUCAO DE PVC, SOLDAVEL, LONGA, COM 60 X 32 MM, PARA AGUA FRIA PREDIAL</v>
          </cell>
          <cell r="D381" t="str">
            <v>UN</v>
          </cell>
          <cell r="E381">
            <v>6.02</v>
          </cell>
        </row>
        <row r="382">
          <cell r="A382">
            <v>815</v>
          </cell>
          <cell r="B382" t="str">
            <v>INSUMO NACIONAL CAIXA</v>
          </cell>
          <cell r="C382" t="str">
            <v>BUCHA DE REDUCAO DE PVC, SOLDAVEL, LONGA, COM 60 X 40 MM, PARA AGUA FRIA PREDIAL</v>
          </cell>
          <cell r="D382" t="str">
            <v>UN</v>
          </cell>
          <cell r="E382">
            <v>6.18</v>
          </cell>
        </row>
        <row r="383">
          <cell r="A383">
            <v>816</v>
          </cell>
          <cell r="B383" t="str">
            <v>INSUMO NACIONAL CAIXA</v>
          </cell>
          <cell r="C383" t="str">
            <v>BUCHA DE REDUCAO DE PVC, SOLDAVEL, LONGA, COM 60 X 25 MM, PARA AGUA FRIA PREDIAL</v>
          </cell>
          <cell r="D383" t="str">
            <v>UN</v>
          </cell>
          <cell r="E383">
            <v>4.83</v>
          </cell>
        </row>
        <row r="384">
          <cell r="A384">
            <v>817</v>
          </cell>
          <cell r="B384" t="str">
            <v>INSUMO NACIONAL CAIXA</v>
          </cell>
          <cell r="C384" t="str">
            <v>BUCHA DE REDUCAO DE PVC, SOLDAVEL, LONGA, COM 85 X 60 MM, PARA AGUA FRIA PREDIAL</v>
          </cell>
          <cell r="D384" t="str">
            <v>UN</v>
          </cell>
          <cell r="E384">
            <v>11.69</v>
          </cell>
        </row>
        <row r="385">
          <cell r="A385">
            <v>818</v>
          </cell>
          <cell r="B385" t="str">
            <v>INSUMO NACIONAL CAIXA</v>
          </cell>
          <cell r="C385" t="str">
            <v>BUCHA DE REDUCAO DE PVC, SOLDAVEL, CURTA, COM 60 X 50 MM, PARA AGUA FRIA PREDIAL</v>
          </cell>
          <cell r="D385" t="str">
            <v>UN</v>
          </cell>
          <cell r="E385">
            <v>3.81</v>
          </cell>
        </row>
        <row r="386">
          <cell r="A386">
            <v>819</v>
          </cell>
          <cell r="B386" t="str">
            <v>INSUMO NACIONAL CAIXA</v>
          </cell>
          <cell r="C386" t="str">
            <v>BUCHA DE REDUCAO DE PVC, SOLDAVEL, CURTA, COM 50 X 40 MM, PARA AGUA FRIA PREDIAL</v>
          </cell>
          <cell r="D386" t="str">
            <v>UN</v>
          </cell>
          <cell r="E386">
            <v>2.0299999999999998</v>
          </cell>
        </row>
        <row r="387">
          <cell r="A387">
            <v>820</v>
          </cell>
          <cell r="B387" t="str">
            <v>INSUMO NACIONAL CAIXA</v>
          </cell>
          <cell r="C387" t="str">
            <v>BUCHA DE REDUCAO DE PVC, SOLDAVEL, LONGA, COM 50 X 32 MM, PARA AGUA FRIA PREDIAL</v>
          </cell>
          <cell r="D387" t="str">
            <v>UN</v>
          </cell>
          <cell r="E387">
            <v>2.82</v>
          </cell>
        </row>
        <row r="388">
          <cell r="A388">
            <v>821</v>
          </cell>
          <cell r="B388" t="str">
            <v>INSUMO NACIONAL CAIXA</v>
          </cell>
          <cell r="C388" t="str">
            <v>BUCHA DE REDUCAO DE PVC, SOLDAVEL, LONGA, COM 75 X 50 MM, PARA AGUA FRIA PREDIAL</v>
          </cell>
          <cell r="D388" t="str">
            <v>UN</v>
          </cell>
          <cell r="E388">
            <v>8.56</v>
          </cell>
        </row>
        <row r="389">
          <cell r="A389">
            <v>822</v>
          </cell>
          <cell r="B389" t="str">
            <v>INSUMO NACIONAL CAIXA</v>
          </cell>
          <cell r="C389" t="str">
            <v>BUCHA DE REDUCAO DE PVC, SOLDAVEL, LONGA, COM 60 X 50 MM, PARA AGUA FRIA PREDIAL</v>
          </cell>
          <cell r="D389" t="str">
            <v>UN</v>
          </cell>
          <cell r="E389">
            <v>7.15</v>
          </cell>
        </row>
        <row r="390">
          <cell r="A390">
            <v>823</v>
          </cell>
          <cell r="B390" t="str">
            <v>INSUMO NACIONAL CAIXA</v>
          </cell>
          <cell r="C390" t="str">
            <v>BUCHA DE REDUCAO DE PVC, SOLDAVEL, CURTA, COM 75 X 60 MM, PARA AGUA FRIA PREDIAL</v>
          </cell>
          <cell r="D390" t="str">
            <v>UN</v>
          </cell>
          <cell r="E390">
            <v>9.42</v>
          </cell>
        </row>
        <row r="391">
          <cell r="A391">
            <v>825</v>
          </cell>
          <cell r="B391" t="str">
            <v>INSUMO NACIONAL CAIXA</v>
          </cell>
          <cell r="C391" t="str">
            <v>BUCHA DE REDUCAO DE PVC, SOLDAVEL, LONGA, COM 50 X 20 MM, PARA AGUA FRIA PREDIAL</v>
          </cell>
          <cell r="D391" t="str">
            <v>UN</v>
          </cell>
          <cell r="E391">
            <v>2.11</v>
          </cell>
        </row>
        <row r="392">
          <cell r="A392">
            <v>826</v>
          </cell>
          <cell r="B392" t="str">
            <v>INSUMO NACIONAL CAIXA</v>
          </cell>
          <cell r="C392" t="str">
            <v>BUCHA DE REDUCAO DE PVC, SOLDAVEL, LONGA, COM 110 X 60 MM, PARA AGUA FRIA PREDIAL</v>
          </cell>
          <cell r="D392" t="str">
            <v>UN</v>
          </cell>
          <cell r="E392">
            <v>16.489999999999998</v>
          </cell>
        </row>
        <row r="393">
          <cell r="A393">
            <v>827</v>
          </cell>
          <cell r="B393" t="str">
            <v>INSUMO NACIONAL CAIXA</v>
          </cell>
          <cell r="C393" t="str">
            <v>BUCHA DE REDUCAO DE PVC, SOLDAVEL, LONGA, COM 110 X 75 MM, PARA AGUA FRIA PREDIAL</v>
          </cell>
          <cell r="D393" t="str">
            <v>UN</v>
          </cell>
          <cell r="E393">
            <v>19.059999999999999</v>
          </cell>
        </row>
        <row r="394">
          <cell r="A394">
            <v>828</v>
          </cell>
          <cell r="B394" t="str">
            <v>INSUMO NACIONAL CAIXA</v>
          </cell>
          <cell r="C394" t="str">
            <v>BUCHA DE REDUCAO DE PVC, SOLDAVEL, CURTA, COM 25 X 20 MM, PARA AGUA FRIA PREDIAL</v>
          </cell>
          <cell r="D394" t="str">
            <v>UN</v>
          </cell>
          <cell r="E394">
            <v>0.28000000000000003</v>
          </cell>
        </row>
        <row r="395">
          <cell r="A395">
            <v>829</v>
          </cell>
          <cell r="B395" t="str">
            <v>INSUMO NACIONAL CAIXA</v>
          </cell>
          <cell r="C395" t="str">
            <v>BUCHA DE REDUCAO DE PVC, SOLDAVEL, CURTA, COM 32 X 25 MM, PARA AGUA FRIA PREDIAL</v>
          </cell>
          <cell r="D395" t="str">
            <v>UN</v>
          </cell>
          <cell r="E395">
            <v>0.54</v>
          </cell>
        </row>
        <row r="396">
          <cell r="A396">
            <v>830</v>
          </cell>
          <cell r="B396" t="str">
            <v>INSUMO NACIONAL CAIXA</v>
          </cell>
          <cell r="C396" t="str">
            <v>BUCHA DE REDUCAO DE PVC, SOLDAVEL, CURTA, COM 85 X 75 MM, PARA AGUA FRIA PREDIAL</v>
          </cell>
          <cell r="D396" t="str">
            <v>UN</v>
          </cell>
          <cell r="E396">
            <v>9.77</v>
          </cell>
        </row>
        <row r="397">
          <cell r="A397">
            <v>831</v>
          </cell>
          <cell r="B397" t="str">
            <v>INSUMO NACIONAL CAIXA</v>
          </cell>
          <cell r="C397" t="str">
            <v>BUCHA DE REDUCAO DE PVC, SOLDAVEL, CURTA, COM 110 X 85 MM, PARA AGUA FRIA PREDIAL</v>
          </cell>
          <cell r="D397" t="str">
            <v>UN</v>
          </cell>
          <cell r="E397">
            <v>38.68</v>
          </cell>
        </row>
        <row r="398">
          <cell r="A398">
            <v>832</v>
          </cell>
          <cell r="B398" t="str">
            <v>INSUMO NACIONAL CAIXA</v>
          </cell>
          <cell r="C398" t="str">
            <v>BUCHA DE REDUCAO DE PVC, SOLDAVEL, LONGA, COM 32 X 20 MM, PARA AGUA FRIA PREDIAL</v>
          </cell>
          <cell r="D398" t="str">
            <v>UN</v>
          </cell>
          <cell r="E398">
            <v>1.22</v>
          </cell>
        </row>
        <row r="399">
          <cell r="A399">
            <v>833</v>
          </cell>
          <cell r="B399" t="str">
            <v>INSUMO NACIONAL CAIXA</v>
          </cell>
          <cell r="C399" t="str">
            <v>BUCHA DE REDUCAO DE PVC, SOLDAVEL, LONGA, COM 40 X 20 MM, PARA AGUA FRIA PREDIAL</v>
          </cell>
          <cell r="D399" t="str">
            <v>UN</v>
          </cell>
          <cell r="E399">
            <v>1.78</v>
          </cell>
        </row>
        <row r="400">
          <cell r="A400">
            <v>834</v>
          </cell>
          <cell r="B400" t="str">
            <v>INSUMO NACIONAL CAIXA</v>
          </cell>
          <cell r="C400" t="str">
            <v>BUCHA DE REDUCAO DE PVC, SOLDAVEL, LONGA, COM 40 X 25 MM, PARA AGUA FRIA PREDIAL</v>
          </cell>
          <cell r="D400" t="str">
            <v>UN</v>
          </cell>
          <cell r="E400">
            <v>1.97</v>
          </cell>
        </row>
        <row r="401">
          <cell r="A401">
            <v>841</v>
          </cell>
          <cell r="B401" t="str">
            <v>INSUMO NACIONAL CAIXA</v>
          </cell>
          <cell r="C401" t="str">
            <v>CABO DE ALUMINIO NU COM ALMA DE ACO, BITOLA 4 AWG</v>
          </cell>
          <cell r="D401" t="str">
            <v>KG</v>
          </cell>
          <cell r="E401">
            <v>22.28</v>
          </cell>
        </row>
        <row r="402">
          <cell r="A402">
            <v>842</v>
          </cell>
          <cell r="B402" t="str">
            <v>INSUMO NACIONAL CAIXA</v>
          </cell>
          <cell r="C402" t="str">
            <v>CABO DE ALUMINIO NU SEM ALMA DE ACO, BITOLA 4 AWG</v>
          </cell>
          <cell r="D402" t="str">
            <v>KG</v>
          </cell>
          <cell r="E402">
            <v>27.48</v>
          </cell>
        </row>
        <row r="403">
          <cell r="A403">
            <v>843</v>
          </cell>
          <cell r="B403" t="str">
            <v>INSUMO NACIONAL CAIXA</v>
          </cell>
          <cell r="C403" t="str">
            <v>!EM PROCESSO DE DESATIVACAO! BUCHA E ARRUELA EM ALUMINIO FUNDIDO, PARA  ELETRODUTO, 50 MM (2'') COM ROSCA</v>
          </cell>
          <cell r="D403" t="str">
            <v>CJ</v>
          </cell>
          <cell r="E403">
            <v>2.1</v>
          </cell>
        </row>
        <row r="404">
          <cell r="A404">
            <v>851</v>
          </cell>
          <cell r="B404" t="str">
            <v>INSUMO NACIONAL CAIXA</v>
          </cell>
          <cell r="C404" t="str">
            <v>!EM PROCESSO DE DESATIVACAO!  BUCHA E ARRUELA EM ALUMINIO FUNDIDO, PARA  ELETRODUTO, 20 MM (3/4'') COM ROSCA</v>
          </cell>
          <cell r="D404" t="str">
            <v>CJ</v>
          </cell>
          <cell r="E404">
            <v>0.63</v>
          </cell>
        </row>
        <row r="405">
          <cell r="A405">
            <v>852</v>
          </cell>
          <cell r="B405" t="str">
            <v>INSUMO NACIONAL CAIXA</v>
          </cell>
          <cell r="C405" t="str">
            <v>!EM PROCESSO DE DESATIVACAO!  BUCHA E ARRUELA EM ALUMINIO FUNDIDO, PARA  ELETRODUTO, 32 MM (1 1/4'') COM ROSCA</v>
          </cell>
          <cell r="D405" t="str">
            <v>CJ</v>
          </cell>
          <cell r="E405">
            <v>1.44</v>
          </cell>
        </row>
        <row r="406">
          <cell r="A406">
            <v>853</v>
          </cell>
          <cell r="B406" t="str">
            <v>INSUMO NACIONAL CAIXA</v>
          </cell>
          <cell r="C406" t="str">
            <v>!EM PROCESSO DE DESATIVACAO!  BUCHA E ARRUELA EM ALUMINIO FUNDIDO, PARA  ELETRODUTO, 40 MM (1 1/2'') COM ROSCA</v>
          </cell>
          <cell r="D406" t="str">
            <v>CJ</v>
          </cell>
          <cell r="E406">
            <v>1.47</v>
          </cell>
        </row>
        <row r="407">
          <cell r="A407">
            <v>857</v>
          </cell>
          <cell r="B407" t="str">
            <v>INSUMO NACIONAL CAIXA</v>
          </cell>
          <cell r="C407" t="str">
            <v>CABO DE COBRE NU 16 MM2 MEIO-DURO</v>
          </cell>
          <cell r="D407" t="str">
            <v>M</v>
          </cell>
          <cell r="E407">
            <v>6.55</v>
          </cell>
        </row>
        <row r="408">
          <cell r="A408">
            <v>861</v>
          </cell>
          <cell r="B408" t="str">
            <v>INSUMO NACIONAL CAIXA</v>
          </cell>
          <cell r="C408" t="str">
            <v>!EM PROCESSO DE DESATIVACAO! CABO DE COBRE NU 6 MM2 MEIO-DURO</v>
          </cell>
          <cell r="D408" t="str">
            <v>M</v>
          </cell>
          <cell r="E408">
            <v>3.23</v>
          </cell>
        </row>
        <row r="409">
          <cell r="A409">
            <v>862</v>
          </cell>
          <cell r="B409" t="str">
            <v>INSUMO NACIONAL CAIXA</v>
          </cell>
          <cell r="C409" t="str">
            <v>CABO DE COBRE NU 10 MM2 MEIO-DURO</v>
          </cell>
          <cell r="D409" t="str">
            <v>M</v>
          </cell>
          <cell r="E409">
            <v>4.1100000000000003</v>
          </cell>
        </row>
        <row r="410">
          <cell r="A410">
            <v>863</v>
          </cell>
          <cell r="B410" t="str">
            <v>INSUMO NACIONAL CAIXA</v>
          </cell>
          <cell r="C410" t="str">
            <v>CABO DE COBRE NU 35 MM2 MEIO-DURO</v>
          </cell>
          <cell r="D410" t="str">
            <v>M</v>
          </cell>
          <cell r="E410">
            <v>13.97</v>
          </cell>
        </row>
        <row r="411">
          <cell r="A411">
            <v>864</v>
          </cell>
          <cell r="B411" t="str">
            <v>INSUMO NACIONAL CAIXA</v>
          </cell>
          <cell r="C411" t="str">
            <v>CABO DE COBRE NU 70 MM2 MEIO-DURO</v>
          </cell>
          <cell r="D411" t="str">
            <v>M</v>
          </cell>
          <cell r="E411">
            <v>27.42</v>
          </cell>
        </row>
        <row r="412">
          <cell r="A412">
            <v>865</v>
          </cell>
          <cell r="B412" t="str">
            <v>INSUMO NACIONAL CAIXA</v>
          </cell>
          <cell r="C412" t="str">
            <v>CABO DE COBRE NU 95 MM2 MEIO-DURO</v>
          </cell>
          <cell r="D412" t="str">
            <v>M</v>
          </cell>
          <cell r="E412">
            <v>38.619999999999997</v>
          </cell>
        </row>
        <row r="413">
          <cell r="A413">
            <v>866</v>
          </cell>
          <cell r="B413" t="str">
            <v>INSUMO NACIONAL CAIXA</v>
          </cell>
          <cell r="C413" t="str">
            <v>CABO DE COBRE NU 120 MM2 MEIO-DURO</v>
          </cell>
          <cell r="D413" t="str">
            <v>M</v>
          </cell>
          <cell r="E413">
            <v>50.59</v>
          </cell>
        </row>
        <row r="414">
          <cell r="A414">
            <v>867</v>
          </cell>
          <cell r="B414" t="str">
            <v>INSUMO NACIONAL CAIXA</v>
          </cell>
          <cell r="C414" t="str">
            <v>CABO DE COBRE NU 50 MM2 MEIO-DURO</v>
          </cell>
          <cell r="D414" t="str">
            <v>M</v>
          </cell>
          <cell r="E414">
            <v>19.46</v>
          </cell>
        </row>
        <row r="415">
          <cell r="A415">
            <v>868</v>
          </cell>
          <cell r="B415" t="str">
            <v>INSUMO NACIONAL CAIXA</v>
          </cell>
          <cell r="C415" t="str">
            <v>CABO DE COBRE NU 25 MM2 MEIO-DURO</v>
          </cell>
          <cell r="D415" t="str">
            <v>M</v>
          </cell>
          <cell r="E415">
            <v>10.11</v>
          </cell>
        </row>
        <row r="416">
          <cell r="A416">
            <v>870</v>
          </cell>
          <cell r="B416" t="str">
            <v>INSUMO NACIONAL CAIXA</v>
          </cell>
          <cell r="C416" t="str">
            <v>CABO DE COBRE NU 300 MM2 MEIO-DURO</v>
          </cell>
          <cell r="D416" t="str">
            <v>M</v>
          </cell>
          <cell r="E416">
            <v>133.32</v>
          </cell>
        </row>
        <row r="417">
          <cell r="A417">
            <v>873</v>
          </cell>
          <cell r="B417" t="str">
            <v>INSUMO NACIONAL CAIXA</v>
          </cell>
          <cell r="C417" t="str">
            <v>CABO DE COBRE ISOLAMENTO ANTI-CHAMA 20/35KV 50MM2 TP EPROTENAX FX3 PIRELLI OU EQUIV</v>
          </cell>
          <cell r="D417" t="str">
            <v>M</v>
          </cell>
          <cell r="E417">
            <v>116.9</v>
          </cell>
        </row>
        <row r="418">
          <cell r="A418">
            <v>874</v>
          </cell>
          <cell r="B418" t="str">
            <v>INSUMO NACIONAL CAIXA</v>
          </cell>
          <cell r="C418" t="str">
            <v>CABO DE COBRE ISOLAMENTO ANTI-CHAMA 20/35KV 70MM2 TP EPROTENAX FX3 PIRELLI OU EQUIV</v>
          </cell>
          <cell r="D418" t="str">
            <v>M</v>
          </cell>
          <cell r="E418">
            <v>139.47</v>
          </cell>
        </row>
        <row r="419">
          <cell r="A419">
            <v>875</v>
          </cell>
          <cell r="B419" t="str">
            <v>INSUMO NACIONAL CAIXA</v>
          </cell>
          <cell r="C419" t="str">
            <v>CABO DE COBRE ISOLAMENTO ANTI-CHAMA 20/35KV 95MM2 TP EPROTENAX FX3 PIRELLI OU EQUIV</v>
          </cell>
          <cell r="D419" t="str">
            <v>M</v>
          </cell>
          <cell r="E419">
            <v>162.09</v>
          </cell>
        </row>
        <row r="420">
          <cell r="A420">
            <v>876</v>
          </cell>
          <cell r="B420" t="str">
            <v>INSUMO NACIONAL CAIXA</v>
          </cell>
          <cell r="C420" t="str">
            <v>CABO DE COBRE ISOLAMENTO ANTI-CHAMA 20/35KV 120MM2 TP EPROTENAX FX3 PIRELLI OU EQUIV</v>
          </cell>
          <cell r="D420" t="str">
            <v>M</v>
          </cell>
          <cell r="E420">
            <v>183.19</v>
          </cell>
        </row>
        <row r="421">
          <cell r="A421">
            <v>877</v>
          </cell>
          <cell r="B421" t="str">
            <v>INSUMO NACIONAL CAIXA</v>
          </cell>
          <cell r="C421" t="str">
            <v>CABO DE COBRE ISOLAMENTO ANTI-CHAMA 20/35KV 150MM2 TP EPROTENAX FX3 PIRELLI OU EQUIV</v>
          </cell>
          <cell r="D421" t="str">
            <v>M</v>
          </cell>
          <cell r="E421">
            <v>204.18</v>
          </cell>
        </row>
        <row r="422">
          <cell r="A422">
            <v>878</v>
          </cell>
          <cell r="B422" t="str">
            <v>INSUMO NACIONAL CAIXA</v>
          </cell>
          <cell r="C422" t="str">
            <v>CABO DE COBRE ISOLAMENTO ANTI-CHAMA 20/35KV 240MM2 TP EPROTENAX FX3 PIRELLI OU EQUIV</v>
          </cell>
          <cell r="D422" t="str">
            <v>M</v>
          </cell>
          <cell r="E422">
            <v>277.07</v>
          </cell>
        </row>
        <row r="423">
          <cell r="A423">
            <v>879</v>
          </cell>
          <cell r="B423" t="str">
            <v>INSUMO NACIONAL CAIXA</v>
          </cell>
          <cell r="C423" t="str">
            <v>CABO DE COBRE ISOLAMENTO ANTI-CHAMA 20/35KV 300MM2 TP EPROTENAX FX3 PIRELLI OU EQUIV</v>
          </cell>
          <cell r="D423" t="str">
            <v>M</v>
          </cell>
          <cell r="E423">
            <v>322.02</v>
          </cell>
        </row>
        <row r="424">
          <cell r="A424">
            <v>880</v>
          </cell>
          <cell r="B424" t="str">
            <v>INSUMO NACIONAL CAIXA</v>
          </cell>
          <cell r="C424" t="str">
            <v>CABO DE COBRE ISOLAMENTO ANTI-CHAMA 20/35KV 400MM2 TP EPROTENAX FX3 PIRELLI OU EQUIV</v>
          </cell>
          <cell r="D424" t="str">
            <v>M</v>
          </cell>
          <cell r="E424">
            <v>380.71</v>
          </cell>
        </row>
        <row r="425">
          <cell r="A425">
            <v>881</v>
          </cell>
          <cell r="B425" t="str">
            <v>INSUMO NACIONAL CAIXA</v>
          </cell>
          <cell r="C425" t="str">
            <v>CABO DE COBRE ISOLAMENTO ANTI-CHAMA 20/35KV 500MM2 TP EPROTENAX FX3 PIRELLI OU EQUIV</v>
          </cell>
          <cell r="D425" t="str">
            <v>M</v>
          </cell>
          <cell r="E425">
            <v>454.07</v>
          </cell>
        </row>
        <row r="426">
          <cell r="A426">
            <v>882</v>
          </cell>
          <cell r="B426" t="str">
            <v>INSUMO NACIONAL CAIXA</v>
          </cell>
          <cell r="C426" t="str">
            <v>CABO DE COBRE ISOLAMENTO ANTI-CHAMA 20/35KV 185MM2 TP EPROTENAX FX3 PIRELLI OU EQUIV</v>
          </cell>
          <cell r="D426" t="str">
            <v>M</v>
          </cell>
          <cell r="E426">
            <v>232.35</v>
          </cell>
        </row>
        <row r="427">
          <cell r="A427">
            <v>891</v>
          </cell>
          <cell r="B427" t="str">
            <v>INSUMO NACIONAL CAIXA</v>
          </cell>
          <cell r="C427" t="str">
            <v>CABO DE COBRE NU 500 MM2 MEIO-DURO</v>
          </cell>
          <cell r="D427" t="str">
            <v>M</v>
          </cell>
          <cell r="E427">
            <v>223.9</v>
          </cell>
        </row>
        <row r="428">
          <cell r="A428">
            <v>892</v>
          </cell>
          <cell r="B428" t="str">
            <v>INSUMO NACIONAL CAIXA</v>
          </cell>
          <cell r="C428" t="str">
            <v>CABO DE COBRE NU 150 MM2 MEIO-DURO</v>
          </cell>
          <cell r="D428" t="str">
            <v>M</v>
          </cell>
          <cell r="E428">
            <v>64.34</v>
          </cell>
        </row>
        <row r="429">
          <cell r="A429">
            <v>901</v>
          </cell>
          <cell r="B429" t="str">
            <v>INSUMO NACIONAL CAIXA</v>
          </cell>
          <cell r="C429" t="str">
            <v>CABO DE COBRE UNIPOLAR 35 MM2, BLINDADO, ISOLACAO 12/20 KV EPR, COBERTURA EM PVC</v>
          </cell>
          <cell r="D429" t="str">
            <v>M</v>
          </cell>
          <cell r="E429">
            <v>39.090000000000003</v>
          </cell>
        </row>
        <row r="430">
          <cell r="A430">
            <v>902</v>
          </cell>
          <cell r="B430" t="str">
            <v>INSUMO NACIONAL CAIXA</v>
          </cell>
          <cell r="C430" t="str">
            <v>CABO DE COBRE UNIPOLAR 70 MM2, BLINDADO, ISOLACAO 12/20 KV EPR, COBERTURA EM PVC</v>
          </cell>
          <cell r="D430" t="str">
            <v>M</v>
          </cell>
          <cell r="E430">
            <v>61.7</v>
          </cell>
        </row>
        <row r="431">
          <cell r="A431">
            <v>903</v>
          </cell>
          <cell r="B431" t="str">
            <v>INSUMO NACIONAL CAIXA</v>
          </cell>
          <cell r="C431" t="str">
            <v>CABO DE COBRE UNIPOLAR 95 MM2, BLINDADO, ISOLACAO 12/20 KV EPR, COBERTURA EM PVC</v>
          </cell>
          <cell r="D431" t="str">
            <v>M</v>
          </cell>
          <cell r="E431">
            <v>75.540000000000006</v>
          </cell>
        </row>
        <row r="432">
          <cell r="A432">
            <v>911</v>
          </cell>
          <cell r="B432" t="str">
            <v>INSUMO NACIONAL CAIXA</v>
          </cell>
          <cell r="C432" t="str">
            <v>CABO DE COBRE UNIPOLAR 16 MM2, BLINDADO, ISOLACAO 6/10 KV EPR, COBERTURA EM PVC</v>
          </cell>
          <cell r="D432" t="str">
            <v>M</v>
          </cell>
          <cell r="E432">
            <v>35.770000000000003</v>
          </cell>
        </row>
        <row r="433">
          <cell r="A433">
            <v>912</v>
          </cell>
          <cell r="B433" t="str">
            <v>INSUMO NACIONAL CAIXA</v>
          </cell>
          <cell r="C433" t="str">
            <v>CABO DE COBRE UNIPOLAR 35 MM2, BLINDADO, ISOLACAO 6/10 KV EPR, COBERTURA EM PVC</v>
          </cell>
          <cell r="D433" t="str">
            <v>M</v>
          </cell>
          <cell r="E433">
            <v>41.56</v>
          </cell>
        </row>
        <row r="434">
          <cell r="A434">
            <v>913</v>
          </cell>
          <cell r="B434" t="str">
            <v>INSUMO NACIONAL CAIXA</v>
          </cell>
          <cell r="C434" t="str">
            <v>CABO DE COBRE UNIPOLAR 70 MM2, BLINDADO, ISOLACAO 6/10 KV EPR, COBERTURA EM PVC</v>
          </cell>
          <cell r="D434" t="str">
            <v>M</v>
          </cell>
          <cell r="E434">
            <v>66.75</v>
          </cell>
        </row>
        <row r="435">
          <cell r="A435">
            <v>914</v>
          </cell>
          <cell r="B435" t="str">
            <v>INSUMO NACIONAL CAIXA</v>
          </cell>
          <cell r="C435" t="str">
            <v>CABO DE COBRE UNIPOLAR 95 MM2, BLINDADO, ISOLACAO 6/10 KV EPR, COBERTURA EM PVC</v>
          </cell>
          <cell r="D435" t="str">
            <v>M</v>
          </cell>
          <cell r="E435">
            <v>81.87</v>
          </cell>
        </row>
        <row r="436">
          <cell r="A436">
            <v>925</v>
          </cell>
          <cell r="B436" t="str">
            <v>INSUMO NACIONAL CAIXA</v>
          </cell>
          <cell r="C436" t="str">
            <v>CABO DE COBRE UNIPOLAR 25 MM2, BLINDADO, ISOLACAO 3,6/6 KV EPR, COBERTURA EM PVC</v>
          </cell>
          <cell r="D436" t="str">
            <v>M</v>
          </cell>
          <cell r="E436">
            <v>33.06</v>
          </cell>
        </row>
        <row r="437">
          <cell r="A437">
            <v>926</v>
          </cell>
          <cell r="B437" t="str">
            <v>INSUMO NACIONAL CAIXA</v>
          </cell>
          <cell r="C437" t="str">
            <v>CABO DE COBRE UNIPOLAR 35 MM2, BLINDADO, ISOLACAO 3,6/6 KV EPR, COBERTURA EM PVC</v>
          </cell>
          <cell r="D437" t="str">
            <v>M</v>
          </cell>
          <cell r="E437">
            <v>41.31</v>
          </cell>
        </row>
        <row r="438">
          <cell r="A438">
            <v>927</v>
          </cell>
          <cell r="B438" t="str">
            <v>INSUMO NACIONAL CAIXA</v>
          </cell>
          <cell r="C438" t="str">
            <v>CABO DE COBRE UNIPOLAR 70 MM2, BLINDADO, ISOLACAO 3,6/6 KV EPR, COBERTURA EM PVC</v>
          </cell>
          <cell r="D438" t="str">
            <v>M</v>
          </cell>
          <cell r="E438">
            <v>59.8</v>
          </cell>
        </row>
        <row r="439">
          <cell r="A439">
            <v>928</v>
          </cell>
          <cell r="B439" t="str">
            <v>INSUMO NACIONAL CAIXA</v>
          </cell>
          <cell r="C439" t="str">
            <v>!EM PROCESSO DE DESATIVACAO! FIO RIGIDO DE 16MM2, ISOLACAO EM PVC (450/750V)</v>
          </cell>
          <cell r="D439" t="str">
            <v>M</v>
          </cell>
          <cell r="E439">
            <v>6.4</v>
          </cell>
        </row>
        <row r="440">
          <cell r="A440">
            <v>934</v>
          </cell>
          <cell r="B440" t="str">
            <v>INSUMO NACIONAL CAIXA</v>
          </cell>
          <cell r="C440" t="str">
            <v>!EM PROCESSO DE DESATIVACAO! FIO P/ TELEFONE DE COBRE BITOLA1,6MM ISOLACAO EM PVC, POLIPROPILENO, 2 CONDUTORES</v>
          </cell>
          <cell r="D440" t="str">
            <v>M</v>
          </cell>
          <cell r="E440">
            <v>2.4700000000000002</v>
          </cell>
        </row>
        <row r="441">
          <cell r="A441">
            <v>935</v>
          </cell>
          <cell r="B441" t="str">
            <v>INSUMO NACIONAL CAIXA</v>
          </cell>
          <cell r="C441" t="str">
            <v>FIO P/ TELEFONE DE COBRE BITOLA 0,6MM ISOLACAO EM PVC, POLIPROPILENO, 2 CONDUTORES</v>
          </cell>
          <cell r="D441" t="str">
            <v>M</v>
          </cell>
          <cell r="E441">
            <v>0.63</v>
          </cell>
        </row>
        <row r="442">
          <cell r="A442">
            <v>936</v>
          </cell>
          <cell r="B442" t="str">
            <v>INSUMO NACIONAL CAIXA</v>
          </cell>
          <cell r="C442" t="str">
            <v>FIO P/ TELEFONE DE COBRE BITOLA 1MM ISOLACAO EM PVC, POLIPROPILENO, 2   CONDUTORES</v>
          </cell>
          <cell r="D442" t="str">
            <v>M</v>
          </cell>
          <cell r="E442">
            <v>1.26</v>
          </cell>
        </row>
        <row r="443">
          <cell r="A443">
            <v>937</v>
          </cell>
          <cell r="B443" t="str">
            <v>INSUMO NACIONAL CAIXA</v>
          </cell>
          <cell r="C443" t="str">
            <v>FIO RIGIDO, ISOLACAO EM PVC 450/750V 10MM2</v>
          </cell>
          <cell r="D443" t="str">
            <v>M</v>
          </cell>
          <cell r="E443">
            <v>3.8</v>
          </cell>
        </row>
        <row r="444">
          <cell r="A444">
            <v>938</v>
          </cell>
          <cell r="B444" t="str">
            <v>INSUMO NACIONAL CAIXA</v>
          </cell>
          <cell r="C444" t="str">
            <v>FIO RIGIDO, ISOLACAO EM PVC 450/750V 1,5MM2</v>
          </cell>
          <cell r="D444" t="str">
            <v>M</v>
          </cell>
          <cell r="E444">
            <v>0.63</v>
          </cell>
        </row>
        <row r="445">
          <cell r="A445">
            <v>939</v>
          </cell>
          <cell r="B445" t="str">
            <v>INSUMO NACIONAL CAIXA</v>
          </cell>
          <cell r="C445" t="str">
            <v>FIO RIGIDO, ISOLACAO EM PVC 450/750V 2,5MM2</v>
          </cell>
          <cell r="D445" t="str">
            <v>M</v>
          </cell>
          <cell r="E445">
            <v>0.95</v>
          </cell>
        </row>
        <row r="446">
          <cell r="A446">
            <v>940</v>
          </cell>
          <cell r="B446" t="str">
            <v>INSUMO NACIONAL CAIXA</v>
          </cell>
          <cell r="C446" t="str">
            <v>FIO RIGIDO, ISOLACAO EM PVC 450/750V 6MM2</v>
          </cell>
          <cell r="D446" t="str">
            <v>M</v>
          </cell>
          <cell r="E446">
            <v>2.1800000000000002</v>
          </cell>
        </row>
        <row r="447">
          <cell r="A447">
            <v>941</v>
          </cell>
          <cell r="B447" t="str">
            <v>INSUMO NACIONAL CAIXA</v>
          </cell>
          <cell r="C447" t="str">
            <v>!EM PROCESSO DE DESATIVACAO! FIO RIGIDO, ISOLACAO EM PVC 450/750V 0,5MM2</v>
          </cell>
          <cell r="D447" t="str">
            <v>M</v>
          </cell>
          <cell r="E447">
            <v>0.31</v>
          </cell>
        </row>
        <row r="448">
          <cell r="A448">
            <v>942</v>
          </cell>
          <cell r="B448" t="str">
            <v>INSUMO NACIONAL CAIXA</v>
          </cell>
          <cell r="C448" t="str">
            <v>!EM PROCESSO DE DESATIVACAO! FIO RIGIDO, ISOLACAO EM PVC 450/750V 0,75MM2</v>
          </cell>
          <cell r="D448" t="str">
            <v>M</v>
          </cell>
          <cell r="E448">
            <v>0.42</v>
          </cell>
        </row>
        <row r="449">
          <cell r="A449">
            <v>943</v>
          </cell>
          <cell r="B449" t="str">
            <v>INSUMO NACIONAL CAIXA</v>
          </cell>
          <cell r="C449" t="str">
            <v>!EM PROCESSO DE DESATIVACAO! FIO RIGIDO, ISOLACAO EM PVC 450/750V 1MM2</v>
          </cell>
          <cell r="D449" t="str">
            <v>M</v>
          </cell>
          <cell r="E449">
            <v>0.5</v>
          </cell>
        </row>
        <row r="450">
          <cell r="A450">
            <v>944</v>
          </cell>
          <cell r="B450" t="str">
            <v>INSUMO NACIONAL CAIXA</v>
          </cell>
          <cell r="C450" t="str">
            <v>FIO RIGIDO, ISOLACAO EM PVC 450/750V 4,0MM2</v>
          </cell>
          <cell r="D450" t="str">
            <v>M</v>
          </cell>
          <cell r="E450">
            <v>1.52</v>
          </cell>
        </row>
        <row r="451">
          <cell r="A451">
            <v>945</v>
          </cell>
          <cell r="B451" t="str">
            <v>INSUMO NACIONAL CAIXA</v>
          </cell>
          <cell r="C451" t="str">
            <v>CABO DE COBRE UNIPOLAR 95 MM2, BLINDADO, ISOLACAO 3,6/6 KV EPR, COBERTURA EM PVC</v>
          </cell>
          <cell r="D451" t="str">
            <v>M</v>
          </cell>
          <cell r="E451">
            <v>79.91</v>
          </cell>
        </row>
        <row r="452">
          <cell r="A452">
            <v>946</v>
          </cell>
          <cell r="B452" t="str">
            <v>INSUMO NACIONAL CAIXA</v>
          </cell>
          <cell r="C452" t="str">
            <v>CABO DE COBRE UNIPOLAR 50 MM2, BLINDADO, ISOLACAO 3,6/6 KV EPR, COBERTURA EM PVC</v>
          </cell>
          <cell r="D452" t="str">
            <v>M</v>
          </cell>
          <cell r="E452">
            <v>55.77</v>
          </cell>
        </row>
        <row r="453">
          <cell r="A453">
            <v>947</v>
          </cell>
          <cell r="B453" t="str">
            <v>INSUMO NACIONAL CAIXA</v>
          </cell>
          <cell r="C453" t="str">
            <v>CABO DE COBRE UNIPOLAR 16 MM2, BLINDADO, ISOLACAO 3,6/6 KV EPR, COBERTURA EM PVC</v>
          </cell>
          <cell r="D453" t="str">
            <v>M</v>
          </cell>
          <cell r="E453">
            <v>24.59</v>
          </cell>
        </row>
        <row r="454">
          <cell r="A454">
            <v>948</v>
          </cell>
          <cell r="B454" t="str">
            <v>INSUMO NACIONAL CAIXA</v>
          </cell>
          <cell r="C454" t="str">
            <v>CABO DE COBRE UNIPOLAR 10 MM2, BLINDADO, ISOLACAO 3,6/6 KV EPR, COBERTURA EM PVC</v>
          </cell>
          <cell r="D454" t="str">
            <v>M</v>
          </cell>
          <cell r="E454">
            <v>24.18</v>
          </cell>
        </row>
        <row r="455">
          <cell r="A455">
            <v>953</v>
          </cell>
          <cell r="B455" t="str">
            <v>INSUMO NACIONAL CAIXA</v>
          </cell>
          <cell r="C455" t="str">
            <v>CABO DE COBRE UNIPOLAR 50 MM2, BLINDADO, ISOLACAO 6/10 KV EPR, COBERTURA EM PVC</v>
          </cell>
          <cell r="D455" t="str">
            <v>M</v>
          </cell>
          <cell r="E455">
            <v>50.75</v>
          </cell>
        </row>
        <row r="456">
          <cell r="A456">
            <v>954</v>
          </cell>
          <cell r="B456" t="str">
            <v>INSUMO NACIONAL CAIXA</v>
          </cell>
          <cell r="C456" t="str">
            <v>CABO DE COBRE UNIPOLAR 25MM2, BLINDADO, ISOLACAO 6/10 KV EPR, COBERTURA EM PVC</v>
          </cell>
          <cell r="D456" t="str">
            <v>M</v>
          </cell>
          <cell r="E456">
            <v>36.520000000000003</v>
          </cell>
        </row>
        <row r="457">
          <cell r="A457">
            <v>955</v>
          </cell>
          <cell r="B457" t="str">
            <v>INSUMO NACIONAL CAIXA</v>
          </cell>
          <cell r="C457" t="str">
            <v>CABO DE COBRE UNIPOLAR 50 MM2, BLINDADO, ISOLACAO 12/20 KV EPR, COBERTURA EM PVC</v>
          </cell>
          <cell r="D457" t="str">
            <v>M</v>
          </cell>
          <cell r="E457">
            <v>49.61</v>
          </cell>
        </row>
        <row r="458">
          <cell r="A458">
            <v>957</v>
          </cell>
          <cell r="B458" t="str">
            <v>INSUMO NACIONAL CAIXA</v>
          </cell>
          <cell r="C458" t="str">
            <v>!EM PROCESSO DE DESATIVACAO! CABO DE COBRE EXTRA FLEXIVEL, ISOLACAO EM PVC, 70MM2 (P/ MAQUINA DE SOLDA)</v>
          </cell>
          <cell r="D458" t="str">
            <v>M</v>
          </cell>
          <cell r="E458">
            <v>44.79</v>
          </cell>
        </row>
        <row r="459">
          <cell r="A459">
            <v>958</v>
          </cell>
          <cell r="B459" t="str">
            <v>INSUMO NACIONAL CAIXA</v>
          </cell>
          <cell r="C459" t="str">
            <v>!EM PROCESSO DE DESATIVACAO! CABO DE COBRE EXTRA FLEXIVEL, ISOLACAO EM PVC, 95MM2 (P/ MAQUINA DE SOLDA)</v>
          </cell>
          <cell r="D459" t="str">
            <v>M</v>
          </cell>
          <cell r="E459">
            <v>56.02</v>
          </cell>
        </row>
        <row r="460">
          <cell r="A460">
            <v>959</v>
          </cell>
          <cell r="B460" t="str">
            <v>INSUMO NACIONAL CAIXA</v>
          </cell>
          <cell r="C460" t="str">
            <v>!EM PROCESSO DE DESATIVACAO! CABO DE COBRE EXTRA FLEXIVEL, ISOLACAO EM PVC, 16MM2 (P/ MAQUINA DE SOLDA)</v>
          </cell>
          <cell r="D460" t="str">
            <v>M</v>
          </cell>
          <cell r="E460">
            <v>11.42</v>
          </cell>
        </row>
        <row r="461">
          <cell r="A461">
            <v>960</v>
          </cell>
          <cell r="B461" t="str">
            <v>INSUMO NACIONAL CAIXA</v>
          </cell>
          <cell r="C461" t="str">
            <v>!EM PROCESSO DE DESATIVACAO! CABO DE COBRE EXTRA FLEXIVEL, ISOLACAO EM PVC, 25MM2 (P/ MAQUINA DE SOLDA)</v>
          </cell>
          <cell r="D461" t="str">
            <v>M</v>
          </cell>
          <cell r="E461">
            <v>16.940000000000001</v>
          </cell>
        </row>
        <row r="462">
          <cell r="A462">
            <v>961</v>
          </cell>
          <cell r="B462" t="str">
            <v>INSUMO NACIONAL CAIXA</v>
          </cell>
          <cell r="C462" t="str">
            <v>!EM PROCESSO DE DESATIVACAO! CABO DE COBRE EXTRA FLEXIVEL, ISOLACAO EM PVC, 35MM2 (P/ MAQUINA DE SOLDA)</v>
          </cell>
          <cell r="D462" t="str">
            <v>M</v>
          </cell>
          <cell r="E462">
            <v>24.11</v>
          </cell>
        </row>
        <row r="463">
          <cell r="A463">
            <v>962</v>
          </cell>
          <cell r="B463" t="str">
            <v>INSUMO NACIONAL CAIXA</v>
          </cell>
          <cell r="C463" t="str">
            <v>!EM PROCESSO DE DESATIVACAO! CABO DE COBRE EXTRA FLEXIVEL, ISOLACAO EM PVC, 50MM2 (P/ MAQUINA DE SOLDA)</v>
          </cell>
          <cell r="D463" t="str">
            <v>M</v>
          </cell>
          <cell r="E463">
            <v>34.76</v>
          </cell>
        </row>
        <row r="464">
          <cell r="A464">
            <v>977</v>
          </cell>
          <cell r="B464" t="str">
            <v>INSUMO NACIONAL CAIXA</v>
          </cell>
          <cell r="C464" t="str">
            <v>CABO DE COBRE ISOLAMENTO ANTI-CHAMA 0,6/1KV 70MM2 (1 CONDUTOR) TP SINTENAX PIRELLI OU EQUIV</v>
          </cell>
          <cell r="D464" t="str">
            <v>M</v>
          </cell>
          <cell r="E464">
            <v>28.99</v>
          </cell>
        </row>
        <row r="465">
          <cell r="A465">
            <v>979</v>
          </cell>
          <cell r="B465" t="str">
            <v>INSUMO NACIONAL CAIXA</v>
          </cell>
          <cell r="C465" t="str">
            <v>CABO DE COBRE FLEXIVEL DE 16 MM2, COM ISOLAMENTO ANTI-CHAMA450/750 V.</v>
          </cell>
          <cell r="D465" t="str">
            <v>M</v>
          </cell>
          <cell r="E465">
            <v>6.43</v>
          </cell>
        </row>
        <row r="466">
          <cell r="A466">
            <v>980</v>
          </cell>
          <cell r="B466" t="str">
            <v>INSUMO NACIONAL CAIXA</v>
          </cell>
          <cell r="C466" t="str">
            <v>CABO DE COBRE ISOLAMENTO ANTI-CHAMA 450/750V 10MM2, FLEXIVEL, TP FORESPLAST ALCOA OU EQUIV</v>
          </cell>
          <cell r="D466" t="str">
            <v>M</v>
          </cell>
          <cell r="E466">
            <v>5.55</v>
          </cell>
        </row>
        <row r="467">
          <cell r="A467">
            <v>981</v>
          </cell>
          <cell r="B467" t="str">
            <v>INSUMO NACIONAL CAIXA</v>
          </cell>
          <cell r="C467" t="str">
            <v>CABO DE COBRE ISOLAMENTO ANTI-CHAMA 450/750V 4MM2, FLEXIVEL,TP FORESPLAST ALCOA OU EQUIV</v>
          </cell>
          <cell r="D467" t="str">
            <v>M</v>
          </cell>
          <cell r="E467">
            <v>2.1</v>
          </cell>
        </row>
        <row r="468">
          <cell r="A468">
            <v>982</v>
          </cell>
          <cell r="B468" t="str">
            <v>INSUMO NACIONAL CAIXA</v>
          </cell>
          <cell r="C468" t="str">
            <v>CABO DE COBRE ISOLAMENTO ANTI-CHAMA 450/750V 6MM2, FLEXIVEL,TP FORESPLAST ALCOA OU EQUIV</v>
          </cell>
          <cell r="D468" t="str">
            <v>M</v>
          </cell>
          <cell r="E468">
            <v>3.15</v>
          </cell>
        </row>
        <row r="469">
          <cell r="A469">
            <v>983</v>
          </cell>
          <cell r="B469" t="str">
            <v>INSUMO NACIONAL CAIXA</v>
          </cell>
          <cell r="C469" t="str">
            <v>CABO DE COBRE ISOLAMENTO ANTI-CHAMA 450/750V 1,5MM2, TP PIRASTIC PIRELLI OU EQUIV</v>
          </cell>
          <cell r="D469" t="str">
            <v>M</v>
          </cell>
          <cell r="E469">
            <v>0.87</v>
          </cell>
        </row>
        <row r="470">
          <cell r="A470">
            <v>984</v>
          </cell>
          <cell r="B470" t="str">
            <v>INSUMO NACIONAL CAIXA</v>
          </cell>
          <cell r="C470" t="str">
            <v>CABO DE COBRE ISOLAMENTO ANTI-CHAMA 450/750V 2,5MM2, TP PIRASTIC PIRELLI OU EQUIV</v>
          </cell>
          <cell r="D470" t="str">
            <v>M</v>
          </cell>
          <cell r="E470">
            <v>1.22</v>
          </cell>
        </row>
        <row r="471">
          <cell r="A471">
            <v>985</v>
          </cell>
          <cell r="B471" t="str">
            <v>INSUMO NACIONAL CAIXA</v>
          </cell>
          <cell r="C471" t="str">
            <v>CABO DE COBRE ISOLAMENTO ANTI-CHAMA 450/750V 10MM2, TP PIRASTIC PIRELLI OU EQUIV</v>
          </cell>
          <cell r="D471" t="str">
            <v>M</v>
          </cell>
          <cell r="E471">
            <v>4.5</v>
          </cell>
        </row>
        <row r="472">
          <cell r="A472">
            <v>986</v>
          </cell>
          <cell r="B472" t="str">
            <v>INSUMO NACIONAL CAIXA</v>
          </cell>
          <cell r="C472" t="str">
            <v>CABO DE COBRE ISOLAMENTO ANTI-CHAMA 450/750V 25MM2, TP PIRASTIC PIRELLI OU EQUIV</v>
          </cell>
          <cell r="D472" t="str">
            <v>M</v>
          </cell>
          <cell r="E472">
            <v>10.050000000000001</v>
          </cell>
        </row>
        <row r="473">
          <cell r="A473">
            <v>987</v>
          </cell>
          <cell r="B473" t="str">
            <v>INSUMO NACIONAL CAIXA</v>
          </cell>
          <cell r="C473" t="str">
            <v>CABO DE COBRE ISOLAMENTO ANTI-CHAMA 450/750V 35MM2, TP PIRASTIC PIRELLI OU EQUIV</v>
          </cell>
          <cell r="D473" t="str">
            <v>M</v>
          </cell>
          <cell r="E473">
            <v>13.32</v>
          </cell>
        </row>
        <row r="474">
          <cell r="A474">
            <v>988</v>
          </cell>
          <cell r="B474" t="str">
            <v>INSUMO NACIONAL CAIXA</v>
          </cell>
          <cell r="C474" t="str">
            <v>CABO DE COBRE ISOLAMENTO ANTI-CHAMA 450/750V 70MM2, TP PIRASTIC PIRELLI OU SIMILAR</v>
          </cell>
          <cell r="D474" t="str">
            <v>M</v>
          </cell>
          <cell r="E474">
            <v>26.42</v>
          </cell>
        </row>
        <row r="475">
          <cell r="A475">
            <v>989</v>
          </cell>
          <cell r="B475" t="str">
            <v>INSUMO NACIONAL CAIXA</v>
          </cell>
          <cell r="C475" t="str">
            <v>CABO DE COBRE ISOLAMENTO ANTI-CHAMA 450/750V 95MM2, TP PIRASTIC PIRELLI OU EQUIV</v>
          </cell>
          <cell r="D475" t="str">
            <v>M</v>
          </cell>
          <cell r="E475">
            <v>35.590000000000003</v>
          </cell>
        </row>
        <row r="476">
          <cell r="A476">
            <v>990</v>
          </cell>
          <cell r="B476" t="str">
            <v>INSUMO NACIONAL CAIXA</v>
          </cell>
          <cell r="C476" t="str">
            <v>CABO DE COBRE ISOLAMENTO ANTI-CHAMA 450/750V 150MM2, TP PIRASTIC PIRELLI OU EQUIV</v>
          </cell>
          <cell r="D476" t="str">
            <v>M</v>
          </cell>
          <cell r="E476">
            <v>53.6</v>
          </cell>
        </row>
        <row r="477">
          <cell r="A477">
            <v>991</v>
          </cell>
          <cell r="B477" t="str">
            <v>INSUMO NACIONAL CAIXA</v>
          </cell>
          <cell r="C477" t="str">
            <v>CABO DE COBRE ISOLAMENTO ANTI-CHAMA 450/750V 240MM2, TP PIRASTIC PIRELLI OU EQUIV</v>
          </cell>
          <cell r="D477" t="str">
            <v>M</v>
          </cell>
          <cell r="E477">
            <v>87.27</v>
          </cell>
        </row>
        <row r="478">
          <cell r="A478">
            <v>992</v>
          </cell>
          <cell r="B478" t="str">
            <v>INSUMO NACIONAL CAIXA</v>
          </cell>
          <cell r="C478" t="str">
            <v>CABO DE COBRE ISOLAMENTO ANTI-CHAMA 450/750V 400MM2 TP PIRASTIC PIRELLI OU EQUIV</v>
          </cell>
          <cell r="D478" t="str">
            <v>M</v>
          </cell>
          <cell r="E478">
            <v>137.88999999999999</v>
          </cell>
        </row>
        <row r="479">
          <cell r="A479">
            <v>993</v>
          </cell>
          <cell r="B479" t="str">
            <v>INSUMO NACIONAL CAIXA</v>
          </cell>
          <cell r="C479" t="str">
            <v>CABO DE COBRE ISOLAMENTO ANTI-CHAMA 0,6/1KV 1,5MM2 (1 CONDUTOR) TP SINTENAX PIRELLI OU EQUIV</v>
          </cell>
          <cell r="D479" t="str">
            <v>M</v>
          </cell>
          <cell r="E479">
            <v>1.22</v>
          </cell>
        </row>
        <row r="480">
          <cell r="A480">
            <v>994</v>
          </cell>
          <cell r="B480" t="str">
            <v>INSUMO NACIONAL CAIXA</v>
          </cell>
          <cell r="C480" t="str">
            <v>CABO DE COBRE ISOLAMENTO ANTI-CHAMA 0,6/1KV 6MM2 (1 CONDUTOR) TP SINTENAX PIRELLI OU EQUIV</v>
          </cell>
          <cell r="D480" t="str">
            <v>M</v>
          </cell>
          <cell r="E480">
            <v>3.27</v>
          </cell>
        </row>
        <row r="481">
          <cell r="A481">
            <v>995</v>
          </cell>
          <cell r="B481" t="str">
            <v>INSUMO NACIONAL CAIXA</v>
          </cell>
          <cell r="C481" t="str">
            <v>CABO DE COBRE ISOLAMENTO ANTI-CHAMA 0,6/1KV 16MM2 (1 CONDUTOR) TP SINTENAX PIRELLI OU EQUIV</v>
          </cell>
          <cell r="D481" t="str">
            <v>M</v>
          </cell>
          <cell r="E481">
            <v>7.54</v>
          </cell>
        </row>
        <row r="482">
          <cell r="A482">
            <v>996</v>
          </cell>
          <cell r="B482" t="str">
            <v>INSUMO NACIONAL CAIXA</v>
          </cell>
          <cell r="C482" t="str">
            <v>CABO DE COBRE ISOLAMENTO ANTI-CHAMA 0,6/1KV 25MM2 (1 CONDUTOR) TP SINTENAX PIRELLI OU EQUIV</v>
          </cell>
          <cell r="D482" t="str">
            <v>M</v>
          </cell>
          <cell r="E482">
            <v>11.63</v>
          </cell>
        </row>
        <row r="483">
          <cell r="A483">
            <v>998</v>
          </cell>
          <cell r="B483" t="str">
            <v>INSUMO NACIONAL CAIXA</v>
          </cell>
          <cell r="C483" t="str">
            <v>CABO DE COBRE ISOLAMENTO ANTI-CHAMA 0,6/1KV 95MM2 (1 CONDUTOR) TP SINTENAX PIRELLI OU EQUIV</v>
          </cell>
          <cell r="D483" t="str">
            <v>M</v>
          </cell>
          <cell r="E483">
            <v>40.619999999999997</v>
          </cell>
        </row>
        <row r="484">
          <cell r="A484">
            <v>999</v>
          </cell>
          <cell r="B484" t="str">
            <v>INSUMO NACIONAL CAIXA</v>
          </cell>
          <cell r="C484" t="str">
            <v>CABO DE COBRE ISOLAMENTO ANTI-CHAMA 0,6/1KV 150MM2 (1 CONDUTOR) TP SINTENAX PIRELLI OU EQUIV</v>
          </cell>
          <cell r="D484" t="str">
            <v>M</v>
          </cell>
          <cell r="E484">
            <v>59.62</v>
          </cell>
        </row>
        <row r="485">
          <cell r="A485">
            <v>1000</v>
          </cell>
          <cell r="B485" t="str">
            <v>INSUMO NACIONAL CAIXA</v>
          </cell>
          <cell r="C485" t="str">
            <v>CABO DE COBRE ISOLAMENTO ANTI-CHAMA 0,6/1KV 185MM2 (1 CONDUTOR)TP SINTENAX PIRELLI OU EQUIV</v>
          </cell>
          <cell r="D485" t="str">
            <v>M</v>
          </cell>
          <cell r="E485">
            <v>73.06</v>
          </cell>
        </row>
        <row r="486">
          <cell r="A486">
            <v>1001</v>
          </cell>
          <cell r="B486" t="str">
            <v>INSUMO NACIONAL CAIXA</v>
          </cell>
          <cell r="C486" t="str">
            <v>CABO DE COBRE ISOLAMENTO ANTI-CHAMA 0,6/1KV 300MM2 (1 CONDUTOR) TP SINTENAX PIRELLI OU EQUIV</v>
          </cell>
          <cell r="D486" t="str">
            <v>M</v>
          </cell>
          <cell r="E486">
            <v>117.72</v>
          </cell>
        </row>
        <row r="487">
          <cell r="A487">
            <v>1003</v>
          </cell>
          <cell r="B487" t="str">
            <v>INSUMO NACIONAL CAIXA</v>
          </cell>
          <cell r="C487" t="str">
            <v>CABO DE COBRE ISOLAMENTO ANTI-CHAMA 450/750V 4MM2, TP PIRASTIC PIRELLI OU EQUIV</v>
          </cell>
          <cell r="D487" t="str">
            <v>M</v>
          </cell>
          <cell r="E487">
            <v>1.75</v>
          </cell>
        </row>
        <row r="488">
          <cell r="A488">
            <v>1004</v>
          </cell>
          <cell r="B488" t="str">
            <v>INSUMO NACIONAL CAIXA</v>
          </cell>
          <cell r="C488" t="str">
            <v>!EM PROCESSO DE DESATIVACAO! CABO DE COBRE ISOLAMENTO ANTI-CHAMA 450/750V 16MM2, FLEXIVEL, TP FORESPLAST ALCOA OU EQUIV</v>
          </cell>
          <cell r="D488" t="str">
            <v>M</v>
          </cell>
          <cell r="E488">
            <v>9.35</v>
          </cell>
        </row>
        <row r="489">
          <cell r="A489">
            <v>1005</v>
          </cell>
          <cell r="B489" t="str">
            <v>INSUMO NACIONAL CAIXA</v>
          </cell>
          <cell r="C489" t="str">
            <v>CABO DE COBRE ISOLAMENTO ANTI-CHAMA 450/750V 185MM2, TP PIRASTIC PIRELLI OU EQUIV</v>
          </cell>
          <cell r="D489" t="str">
            <v>M</v>
          </cell>
          <cell r="E489">
            <v>67.040000000000006</v>
          </cell>
        </row>
        <row r="490">
          <cell r="A490">
            <v>1006</v>
          </cell>
          <cell r="B490" t="str">
            <v>INSUMO NACIONAL CAIXA</v>
          </cell>
          <cell r="C490" t="str">
            <v>CABO DE COBRE ISOLAMENTO ANTI-CHAMA 450/750V 120MM2, TP PIRASTIC PIRELLI OU EQUIV</v>
          </cell>
          <cell r="D490" t="str">
            <v>M</v>
          </cell>
          <cell r="E490">
            <v>44.36</v>
          </cell>
        </row>
        <row r="491">
          <cell r="A491">
            <v>1007</v>
          </cell>
          <cell r="B491" t="str">
            <v>INSUMO NACIONAL CAIXA</v>
          </cell>
          <cell r="C491" t="str">
            <v>CABO DE COBRE ISOLAMENTO ANTI-CHAMA 450/750V 50MM2, TP PIRASTIC PIRELLI OU EQUIV</v>
          </cell>
          <cell r="D491" t="str">
            <v>M</v>
          </cell>
          <cell r="E491">
            <v>18</v>
          </cell>
        </row>
        <row r="492">
          <cell r="A492">
            <v>1008</v>
          </cell>
          <cell r="B492" t="str">
            <v>INSUMO NACIONAL CAIXA</v>
          </cell>
          <cell r="C492" t="str">
            <v>CABO DE COBRE ISOLAMENTO ANTI-CHAMA 450/750V 6MM2, TP PIRASTIC PIRELLI OU EQUIV</v>
          </cell>
          <cell r="D492" t="str">
            <v>M</v>
          </cell>
          <cell r="E492">
            <v>2.68</v>
          </cell>
        </row>
        <row r="493">
          <cell r="A493">
            <v>1011</v>
          </cell>
          <cell r="B493" t="str">
            <v>INSUMO NACIONAL CAIXA</v>
          </cell>
          <cell r="C493" t="str">
            <v>CABO DE COBRE ISOLAMENTO ANTI-CHAMA 450/750V 0,75MM2, FLEXIVEL, TP FORESPLAST ALCOA OU EQUIV</v>
          </cell>
          <cell r="D493" t="str">
            <v>M</v>
          </cell>
          <cell r="E493">
            <v>0.52</v>
          </cell>
        </row>
        <row r="494">
          <cell r="A494">
            <v>1013</v>
          </cell>
          <cell r="B494" t="str">
            <v>INSUMO NACIONAL CAIXA</v>
          </cell>
          <cell r="C494" t="str">
            <v>CABO DE COBRE ISOLAMENTO ANTI-CHAMA 450/750V 1,5MM2, FLEXIVEL, TP FORESPLAST ALCOA OU EQUIV</v>
          </cell>
          <cell r="D494" t="str">
            <v>M</v>
          </cell>
          <cell r="E494">
            <v>0.87</v>
          </cell>
        </row>
        <row r="495">
          <cell r="A495">
            <v>1014</v>
          </cell>
          <cell r="B495" t="str">
            <v>INSUMO NACIONAL CAIXA</v>
          </cell>
          <cell r="C495" t="str">
            <v>CABO DE COBRE ISOLAMENTO ANTI-CHAMA 450/750V 2,5MM2, FLEXIVEL, TP FORESPLAST ALCOA OU EQUIV</v>
          </cell>
          <cell r="D495" t="str">
            <v>M</v>
          </cell>
          <cell r="E495">
            <v>1.46</v>
          </cell>
        </row>
        <row r="496">
          <cell r="A496">
            <v>1015</v>
          </cell>
          <cell r="B496" t="str">
            <v>INSUMO NACIONAL CAIXA</v>
          </cell>
          <cell r="C496" t="str">
            <v>CABO DE COBRE ISOLAMENTO ANTI-CHAMA 0,6/1KV 240MM2 (1 CONDUTOR)TP SINTENAX PIRELLI OU EQUIV</v>
          </cell>
          <cell r="D496" t="str">
            <v>M</v>
          </cell>
          <cell r="E496">
            <v>98.96</v>
          </cell>
        </row>
        <row r="497">
          <cell r="A497">
            <v>1017</v>
          </cell>
          <cell r="B497" t="str">
            <v>INSUMO NACIONAL CAIXA</v>
          </cell>
          <cell r="C497" t="str">
            <v>CABO DE COBRE ISOLAMENTO ANTI-CHAMA 0,6/1KV 120MM2 (1 CONDUTOR) TP SINTENAX   PIRELLI OU EQUIV</v>
          </cell>
          <cell r="D497" t="str">
            <v>M</v>
          </cell>
          <cell r="E497">
            <v>46.93</v>
          </cell>
        </row>
        <row r="498">
          <cell r="A498">
            <v>1018</v>
          </cell>
          <cell r="B498" t="str">
            <v>INSUMO NACIONAL CAIXA</v>
          </cell>
          <cell r="C498" t="str">
            <v>CABO DE COBRE, FLEXIVEL, CLASSE 4 OU 5, ISOLACAO EM PVC/A, ANTICHAMA BWF-B, COBERTURA PVC-ST1, ANTICHAMA BWF-B, 1 CONDUTOR, 0,6/1 KV, SECAO NOMINAL 50 MM2.</v>
          </cell>
          <cell r="D498" t="str">
            <v>M</v>
          </cell>
          <cell r="E498">
            <v>20.75</v>
          </cell>
        </row>
        <row r="499">
          <cell r="A499">
            <v>1019</v>
          </cell>
          <cell r="B499" t="str">
            <v>INSUMO NACIONAL CAIXA</v>
          </cell>
          <cell r="C499" t="str">
            <v>CABO DE COBRE ISOLAMENTO ANTI-CHAMA 0,6/1KV 35MM2 (1 CONDUTOR) TP SINTENAX PIRELLI OU EQUIV</v>
          </cell>
          <cell r="D499" t="str">
            <v>M</v>
          </cell>
          <cell r="E499">
            <v>15.31</v>
          </cell>
        </row>
        <row r="500">
          <cell r="A500">
            <v>1020</v>
          </cell>
          <cell r="B500" t="str">
            <v>INSUMO NACIONAL CAIXA</v>
          </cell>
          <cell r="C500" t="str">
            <v>CABO DE COBRE ISOLAMENTO ANTI-CHAMA 0,6/1KV 10MM2 (1 CONDUTOR) TP SINTENAX   PIRELLI OU EQUIV</v>
          </cell>
          <cell r="D500" t="str">
            <v>M</v>
          </cell>
          <cell r="E500">
            <v>5.0199999999999996</v>
          </cell>
        </row>
        <row r="501">
          <cell r="A501">
            <v>1021</v>
          </cell>
          <cell r="B501" t="str">
            <v>INSUMO NACIONAL CAIXA</v>
          </cell>
          <cell r="C501" t="str">
            <v>CABO DE COBRE ISOLAMENTO ANTI-CHAMA 0,6/1KV 4MM2 (1 CONDUTOR) TP SINTENAX PIRELLI OU EQUIV</v>
          </cell>
          <cell r="D501" t="str">
            <v>M</v>
          </cell>
          <cell r="E501">
            <v>2.63</v>
          </cell>
        </row>
        <row r="502">
          <cell r="A502">
            <v>1022</v>
          </cell>
          <cell r="B502" t="str">
            <v>INSUMO NACIONAL CAIXA</v>
          </cell>
          <cell r="C502" t="str">
            <v>CABO DE COBRE ISOLAMENTO ANTI-CHAMA 0,6/1KV 2,5MM2 (1 CONDUTOR) TP SINTENAX   PIRELLI OU EQUIV</v>
          </cell>
          <cell r="D502" t="str">
            <v>M</v>
          </cell>
          <cell r="E502">
            <v>1.57</v>
          </cell>
        </row>
        <row r="503">
          <cell r="A503">
            <v>1024</v>
          </cell>
          <cell r="B503" t="str">
            <v>INSUMO NACIONAL CAIXA</v>
          </cell>
          <cell r="C503" t="str">
            <v>CABO DE COBRE ISOLAMENTO ANTI-CHAMA 450/750V 300MM2, TP PIRASTIC PIRELLI OU EQUIV</v>
          </cell>
          <cell r="D503" t="str">
            <v>M</v>
          </cell>
          <cell r="E503">
            <v>106.09</v>
          </cell>
        </row>
        <row r="504">
          <cell r="A504">
            <v>1030</v>
          </cell>
          <cell r="B504" t="str">
            <v>INSUMO NACIONAL CAIXA</v>
          </cell>
          <cell r="C504" t="str">
            <v>CAIXA DE DESCARGA DE PLASTICO EXTERNA, DE *9* L, PUXADOR FIODE NYLON, NAO INCLUSO CANO, BOLSA, ENGATE</v>
          </cell>
          <cell r="D504" t="str">
            <v>UN</v>
          </cell>
          <cell r="E504">
            <v>26.95</v>
          </cell>
        </row>
        <row r="505">
          <cell r="A505">
            <v>1031</v>
          </cell>
          <cell r="B505" t="str">
            <v>INSUMO NACIONAL CAIXA</v>
          </cell>
          <cell r="C505" t="str">
            <v>TUBO DE DESCIDA EXTERNO DE PVC PARA CAIXA DE DESCARGA EXTERNA ALTA - 40 MM X 1,60 M</v>
          </cell>
          <cell r="D505" t="str">
            <v>UN</v>
          </cell>
          <cell r="E505">
            <v>8.17</v>
          </cell>
        </row>
        <row r="506">
          <cell r="A506">
            <v>1043</v>
          </cell>
          <cell r="B506" t="str">
            <v>INSUMO NACIONAL CAIXA</v>
          </cell>
          <cell r="C506" t="str">
            <v>!EM PROCESSO DE DESATIVACAO! CAIXA DE PROTECAO P/ MEDIDOR MONOFASICO E DISJUNTOR EM CHAPA ALUMINIO 3MM</v>
          </cell>
          <cell r="D506" t="str">
            <v>UN</v>
          </cell>
          <cell r="E506">
            <v>135.03</v>
          </cell>
        </row>
        <row r="507">
          <cell r="A507">
            <v>1049</v>
          </cell>
          <cell r="B507" t="str">
            <v>INSUMO NACIONAL CAIXA</v>
          </cell>
          <cell r="C507" t="str">
            <v>CABECOTE PARA ENTRADA DE LINHA DE ALIMENTACAO PARA ELETRODUTO, EM LIGA DE ALUMINIO COM ACABAMENTO ANTI CORROSIVO, COM FIXACAO POR ENCAIXE LISO DE 360 GRAUS, DE 1 1/2"</v>
          </cell>
          <cell r="D507" t="str">
            <v>UN</v>
          </cell>
          <cell r="E507">
            <v>5.41</v>
          </cell>
        </row>
        <row r="508">
          <cell r="A508">
            <v>1050</v>
          </cell>
          <cell r="B508" t="str">
            <v>INSUMO NACIONAL CAIXA</v>
          </cell>
          <cell r="C508" t="str">
            <v>CABECOTE PARA ENTRADA DE LINHA DE ALIMENTACAO PARA ELETRODUTO, EM LIGA DE ALUMINIO COM ACABAMENTO ANTI CORROSIVO, COM FIXACAO POR ENCAIXE LISO DE 360 GRAUS, DE 1"</v>
          </cell>
          <cell r="D508" t="str">
            <v>UN</v>
          </cell>
          <cell r="E508">
            <v>2.83</v>
          </cell>
        </row>
        <row r="509">
          <cell r="A509">
            <v>1051</v>
          </cell>
          <cell r="B509" t="str">
            <v>INSUMO NACIONAL CAIXA</v>
          </cell>
          <cell r="C509" t="str">
            <v>CABECOTE PARA ENTRADA DE LINHA DE ALIMENTACAO PARA ELETRODUTO, EM LIGA DE ALUMINIO COM ACABAMENTO ANTI CORROSIVO, COM FIXACAO POR ENCAIXE LISO DE 360 GRAUS, DE 4"</v>
          </cell>
          <cell r="D509" t="str">
            <v>UN</v>
          </cell>
          <cell r="E509">
            <v>38.72</v>
          </cell>
        </row>
        <row r="510">
          <cell r="A510">
            <v>1056</v>
          </cell>
          <cell r="B510" t="str">
            <v>INSUMO NACIONAL CAIXA</v>
          </cell>
          <cell r="C510" t="str">
            <v>!EM PROCESSO DE DESATIVACAO! CAIXA TP "J" OU EQUIV CONCESSIONARIA LOCAL"</v>
          </cell>
          <cell r="D510" t="str">
            <v>UN</v>
          </cell>
          <cell r="E510">
            <v>245.51</v>
          </cell>
        </row>
        <row r="511">
          <cell r="A511">
            <v>1061</v>
          </cell>
          <cell r="B511" t="str">
            <v>INSUMO NACIONAL CAIXA</v>
          </cell>
          <cell r="C511" t="str">
            <v>!EM PROCESSO DE DESATIVACAO! CAIXA DE PROTECAO P/ MEDIDOR TRIFASICO E DISJUNTOR EM CHAPA DE ALUMINIO 3MM</v>
          </cell>
          <cell r="D511" t="str">
            <v>UN</v>
          </cell>
          <cell r="E511">
            <v>300.75</v>
          </cell>
        </row>
        <row r="512">
          <cell r="A512">
            <v>1062</v>
          </cell>
          <cell r="B512" t="str">
            <v>INSUMO NACIONAL CAIXA</v>
          </cell>
          <cell r="C512" t="str">
            <v>CAIXA DE MEDICAO COM VISOR, PARA 1 MEDIDOR TRIFASICO, EM CHAPA DE ACO GALVANIZADO 18 USG (SEM MEDIDOR E DISJUNTOR) (PADRAO DA CONCESSIONARIA LOCAL)</v>
          </cell>
          <cell r="D512" t="str">
            <v>UN</v>
          </cell>
          <cell r="E512">
            <v>195</v>
          </cell>
        </row>
        <row r="513">
          <cell r="A513">
            <v>1065</v>
          </cell>
          <cell r="B513" t="str">
            <v>INSUMO NACIONAL CAIXA</v>
          </cell>
          <cell r="C513" t="str">
            <v>!EM PROCESSO DE DESATIVACAO! CAIXA DE PROTECAO PARA TRANSFORMADOR DE CORRENTE EM CHAPA DE ALUMINIO DE 3 MM</v>
          </cell>
          <cell r="D513" t="str">
            <v>UN</v>
          </cell>
          <cell r="E513">
            <v>335.06</v>
          </cell>
        </row>
        <row r="514">
          <cell r="A514">
            <v>1066</v>
          </cell>
          <cell r="B514" t="str">
            <v>INSUMO NACIONAL CAIXA</v>
          </cell>
          <cell r="C514" t="str">
            <v>!EM PROCESSO DE DESATIVACAO! CAIXA DE PROTECAO P/ MEDIDOR HORO-SAZONAL EM CHAPA DE ALUMINIO DE 3MM</v>
          </cell>
          <cell r="D514" t="str">
            <v>UN</v>
          </cell>
          <cell r="E514">
            <v>1273.5999999999999</v>
          </cell>
        </row>
        <row r="515">
          <cell r="A515">
            <v>1068</v>
          </cell>
          <cell r="B515" t="str">
            <v>INSUMO NACIONAL CAIXA</v>
          </cell>
          <cell r="C515" t="str">
            <v>CAIXA TP "L" OU EQUIV CONCESSIONARIA LOCAL"</v>
          </cell>
          <cell r="D515" t="str">
            <v>UN</v>
          </cell>
          <cell r="E515">
            <v>247.84</v>
          </cell>
        </row>
        <row r="516">
          <cell r="A516">
            <v>1072</v>
          </cell>
          <cell r="B516" t="str">
            <v>INSUMO NACIONAL CAIXA</v>
          </cell>
          <cell r="C516" t="str">
            <v>!EM PROCESSO DE DESATIVACAO! CAIXA DE PROTECAO P/ MEDIDOR MONOFASICO E DISJUNTOR EM CHAPA DE FERRO GALV</v>
          </cell>
          <cell r="D516" t="str">
            <v>UN</v>
          </cell>
          <cell r="E516">
            <v>48.38</v>
          </cell>
        </row>
        <row r="517">
          <cell r="A517">
            <v>1075</v>
          </cell>
          <cell r="B517" t="str">
            <v>INSUMO NACIONAL CAIXA</v>
          </cell>
          <cell r="C517" t="str">
            <v>!EM PROCESSO DE DESATIVACAO! REATOR PARTIDA CONVENCIONAL P/1 LAMPADA FLUORESCENTE 40W/127V</v>
          </cell>
          <cell r="D517" t="str">
            <v>UN</v>
          </cell>
          <cell r="E517">
            <v>21.73</v>
          </cell>
        </row>
        <row r="518">
          <cell r="A518">
            <v>1079</v>
          </cell>
          <cell r="B518" t="str">
            <v>INSUMO NACIONAL CAIXA</v>
          </cell>
          <cell r="C518" t="str">
            <v>REATOR PARTIDA RAPIDA P/ 2 LAMPADAS FLUORESCENTES 40W/127V</v>
          </cell>
          <cell r="D518" t="str">
            <v>UN</v>
          </cell>
          <cell r="E518">
            <v>38.58</v>
          </cell>
        </row>
        <row r="519">
          <cell r="A519">
            <v>1082</v>
          </cell>
          <cell r="B519" t="str">
            <v>INSUMO NACIONAL CAIXA</v>
          </cell>
          <cell r="C519" t="str">
            <v>REATOR P/ LAMPADA VAPOR DE SODIO 250W USO EXT</v>
          </cell>
          <cell r="D519" t="str">
            <v>UN</v>
          </cell>
          <cell r="E519">
            <v>131.19999999999999</v>
          </cell>
        </row>
        <row r="520">
          <cell r="A520">
            <v>1086</v>
          </cell>
          <cell r="B520" t="str">
            <v>INSUMO NACIONAL CAIXA</v>
          </cell>
          <cell r="C520" t="str">
            <v>REATOR PARTIDA RAPIDA P/ 2 LAMPADAS FLUORESCENTES 20W/127V</v>
          </cell>
          <cell r="D520" t="str">
            <v>UN</v>
          </cell>
          <cell r="E520">
            <v>34.89</v>
          </cell>
        </row>
        <row r="521">
          <cell r="A521">
            <v>1087</v>
          </cell>
          <cell r="B521" t="str">
            <v>INSUMO NACIONAL CAIXA</v>
          </cell>
          <cell r="C521" t="str">
            <v>REATOR PARTIDA RAPIDA P/ 1 LAMPADA FLUORESCENTE 40W/127V</v>
          </cell>
          <cell r="D521" t="str">
            <v>UN</v>
          </cell>
          <cell r="E521">
            <v>25.56</v>
          </cell>
        </row>
        <row r="522">
          <cell r="A522">
            <v>1088</v>
          </cell>
          <cell r="B522" t="str">
            <v>INSUMO NACIONAL CAIXA</v>
          </cell>
          <cell r="C522" t="str">
            <v>REATOR PARTIDA RAPIDA P/ 1 LAMPADA FLUORESCENTE 20W/127V</v>
          </cell>
          <cell r="D522" t="str">
            <v>UN</v>
          </cell>
          <cell r="E522">
            <v>25.56</v>
          </cell>
        </row>
        <row r="523">
          <cell r="A523">
            <v>1090</v>
          </cell>
          <cell r="B523" t="str">
            <v>INSUMO NACIONAL CAIXA</v>
          </cell>
          <cell r="C523" t="str">
            <v>ARMACAO VERTICAL COM HASTE E CONTRA-PINO, EM CHAPA DE ACO GALVANIZADO 3/16", COM 3 ESTRIBOS, SEM ISOLADOR</v>
          </cell>
          <cell r="D523" t="str">
            <v>UN</v>
          </cell>
          <cell r="E523">
            <v>31.77</v>
          </cell>
        </row>
        <row r="524">
          <cell r="A524">
            <v>1091</v>
          </cell>
          <cell r="B524" t="str">
            <v>INSUMO NACIONAL CAIXA</v>
          </cell>
          <cell r="C524" t="str">
            <v>ARMACAO VERTICAL COM HASTE E CONTRA-PINO, EM CHAPA DE ACO GALVANIZADO 3/16", COM 1 ESTRIBO E 1 ISOLADOR</v>
          </cell>
          <cell r="D524" t="str">
            <v>UN</v>
          </cell>
          <cell r="E524">
            <v>16.52</v>
          </cell>
        </row>
        <row r="525">
          <cell r="A525">
            <v>1092</v>
          </cell>
          <cell r="B525" t="str">
            <v>INSUMO NACIONAL CAIXA</v>
          </cell>
          <cell r="C525" t="str">
            <v>ARMACAO VERTICAL COM HASTE E CONTRA-PINO, EM CHAPA DE ACO GALVANIZADO 3/16", COM 2 ESTRIBOS, SEM ISOLADOR</v>
          </cell>
          <cell r="D525" t="str">
            <v>UN</v>
          </cell>
          <cell r="E525">
            <v>19</v>
          </cell>
        </row>
        <row r="526">
          <cell r="A526">
            <v>1093</v>
          </cell>
          <cell r="B526" t="str">
            <v>INSUMO NACIONAL CAIXA</v>
          </cell>
          <cell r="C526" t="str">
            <v>ARMACAO VERTICAL COM HASTE E CONTRA-PINO, EM CHAPA DE ACO GALVANIZADO 3/16", COM 3 ESTRIBOS E 3 ISOLADORES</v>
          </cell>
          <cell r="D526" t="str">
            <v>UN</v>
          </cell>
          <cell r="E526">
            <v>44.37</v>
          </cell>
        </row>
        <row r="527">
          <cell r="A527">
            <v>1094</v>
          </cell>
          <cell r="B527" t="str">
            <v>INSUMO NACIONAL CAIXA</v>
          </cell>
          <cell r="C527" t="str">
            <v>ARMACAO VERTICAL COM HASTE E CONTRA-PINO, EM CHAPA DE ACO GALVANIZADO 3/16", COM 1 ESTRIBO, SEM ISOLADOR</v>
          </cell>
          <cell r="D527" t="str">
            <v>UN</v>
          </cell>
          <cell r="E527">
            <v>11.55</v>
          </cell>
        </row>
        <row r="528">
          <cell r="A528">
            <v>1095</v>
          </cell>
          <cell r="B528" t="str">
            <v>INSUMO NACIONAL CAIXA</v>
          </cell>
          <cell r="C528" t="str">
            <v>ARMACAO VERTICAL COM HASTE E CONTRA-PINO, EM CHAPA DE ACO GALVANIZADO 3/16", COM 2 ESTRIBOS, E 2 ISOLADORES</v>
          </cell>
          <cell r="D528" t="str">
            <v>UN</v>
          </cell>
          <cell r="E528">
            <v>24.55</v>
          </cell>
        </row>
        <row r="529">
          <cell r="A529">
            <v>1096</v>
          </cell>
          <cell r="B529" t="str">
            <v>INSUMO NACIONAL CAIXA</v>
          </cell>
          <cell r="C529" t="str">
            <v>ARMACAO VERTICAL COM HASTE E CONTRA-PINO, EM CHAPA DE ACO GALVANIZADO 3/16", COM 4 ESTRIBOS E 4 ISOLADORES</v>
          </cell>
          <cell r="D529" t="str">
            <v>UN</v>
          </cell>
          <cell r="E529">
            <v>57.17</v>
          </cell>
        </row>
        <row r="530">
          <cell r="A530">
            <v>1097</v>
          </cell>
          <cell r="B530" t="str">
            <v>INSUMO NACIONAL CAIXA</v>
          </cell>
          <cell r="C530" t="str">
            <v>ARMACAO VERTICAL COM HASTE E CONTRA-PINO, EM CHAPA DE ACO GALVANIZADO 3/16", COM 4 ESTRIBOS, SEM ISOLADOR</v>
          </cell>
          <cell r="D530" t="str">
            <v>UN</v>
          </cell>
          <cell r="E530">
            <v>48.53</v>
          </cell>
        </row>
        <row r="531">
          <cell r="A531">
            <v>1098</v>
          </cell>
          <cell r="B531" t="str">
            <v>INSUMO NACIONAL CAIXA</v>
          </cell>
          <cell r="C531" t="str">
            <v>CABECOTE PARA ENTRADA DE LINHA DE ALIMENTACAO PARA ELETRODUTO, EM LIGA DE ALUMINIO COM ACABAMENTO ANTI CORROSIVO, COM FIXACAO POR ENCAIXE LISO DE 360 GRAUS, DE 3/4"</v>
          </cell>
          <cell r="D531" t="str">
            <v>UN</v>
          </cell>
          <cell r="E531">
            <v>2.21</v>
          </cell>
        </row>
        <row r="532">
          <cell r="A532">
            <v>1099</v>
          </cell>
          <cell r="B532" t="str">
            <v>INSUMO NACIONAL CAIXA</v>
          </cell>
          <cell r="C532" t="str">
            <v>CABECOTE PARA ENTRADA DE LINHA DE ALIMENTACAO PARA ELETRODUTO, EM LIGA DE ALUMINIO COM ACABAMENTO ANTI CORROSIVO, COM FIXACAO POR ENCAIXE LISO DE 360 GRAUS, DE 1 1/4"</v>
          </cell>
          <cell r="D532" t="str">
            <v>UN</v>
          </cell>
          <cell r="E532">
            <v>4.1399999999999997</v>
          </cell>
        </row>
        <row r="533">
          <cell r="A533">
            <v>1100</v>
          </cell>
          <cell r="B533" t="str">
            <v>INSUMO NACIONAL CAIXA</v>
          </cell>
          <cell r="C533" t="str">
            <v>CABECOTE PARA ENTRADA DE LINHA DE ALIMENTACAO PARA ELETRODUTO, EM LIGA DE ALUMINIO COM ACABAMENTO ANTI CORROSIVO, COM FIXACAO POR ENCAIXE LISO DE 360 GRAUS, DE 2"</v>
          </cell>
          <cell r="D533" t="str">
            <v>UN</v>
          </cell>
          <cell r="E533">
            <v>9.2100000000000009</v>
          </cell>
        </row>
        <row r="534">
          <cell r="A534">
            <v>1101</v>
          </cell>
          <cell r="B534" t="str">
            <v>INSUMO NACIONAL CAIXA</v>
          </cell>
          <cell r="C534" t="str">
            <v>CABECOTE PARA ENTRADA DE LINHA DE ALIMENTACAO PARA ELETRODUTO, EM LIGA DE ALUMINIO COM ACABAMENTO ANTI CORROSIVO, COM FIXACAO POR ENCAIXE LISO DE 360 GRAUS, DE 2 1/2"</v>
          </cell>
          <cell r="D534" t="str">
            <v>UN</v>
          </cell>
          <cell r="E534">
            <v>17.86</v>
          </cell>
        </row>
        <row r="535">
          <cell r="A535">
            <v>1102</v>
          </cell>
          <cell r="B535" t="str">
            <v>INSUMO NACIONAL CAIXA</v>
          </cell>
          <cell r="C535" t="str">
            <v>CABECOTE PARA ENTRADA DE LINHA DE ALIMENTACAO PARA ELETRODUTO, EM LIGA DE ALUMINIO COM ACABAMENTO ANTI CORROSIVO, COM FIXACAO POR ENCAIXE LISO DE 360 GRAUS, DE 3"</v>
          </cell>
          <cell r="D535" t="str">
            <v>UN</v>
          </cell>
          <cell r="E535">
            <v>26.64</v>
          </cell>
        </row>
        <row r="536">
          <cell r="A536">
            <v>1103</v>
          </cell>
          <cell r="B536" t="str">
            <v>INSUMO NACIONAL CAIXA</v>
          </cell>
          <cell r="C536" t="str">
            <v>!EM PROCESSO DE DESATIVACAO! REATOR PARTIDA CONVENCIONAL P/1LAMPADA FLUORESCENTE 20W/127V</v>
          </cell>
          <cell r="D536" t="str">
            <v>UN</v>
          </cell>
          <cell r="E536">
            <v>11.22</v>
          </cell>
        </row>
        <row r="537">
          <cell r="A537">
            <v>1105</v>
          </cell>
          <cell r="B537" t="str">
            <v>INSUMO NACIONAL CAIXA</v>
          </cell>
          <cell r="C537" t="str">
            <v>!EM PROCESSO DE DESATIVACAO! STARTER S- 10 (P/ LAMPADA 30/40/65W)</v>
          </cell>
          <cell r="D537" t="str">
            <v>UN</v>
          </cell>
          <cell r="E537">
            <v>1.41</v>
          </cell>
        </row>
        <row r="538">
          <cell r="A538">
            <v>1106</v>
          </cell>
          <cell r="B538" t="str">
            <v>INSUMO NACIONAL CAIXA</v>
          </cell>
          <cell r="C538" t="str">
            <v>CAL HIDRATADA CH-I PARA ARGAMASSAS</v>
          </cell>
          <cell r="D538" t="str">
            <v>KG</v>
          </cell>
          <cell r="E538">
            <v>0.59</v>
          </cell>
        </row>
        <row r="539">
          <cell r="A539">
            <v>1107</v>
          </cell>
          <cell r="B539" t="str">
            <v>INSUMO NACIONAL CAIXA</v>
          </cell>
          <cell r="C539" t="str">
            <v>CAL VIRGEM COMUM PARA ARGAMASSAS (NBR 6453)</v>
          </cell>
          <cell r="D539" t="str">
            <v>KG</v>
          </cell>
          <cell r="E539">
            <v>0.67</v>
          </cell>
        </row>
        <row r="540">
          <cell r="A540">
            <v>1108</v>
          </cell>
          <cell r="B540" t="str">
            <v>INSUMO NACIONAL CAIXA</v>
          </cell>
          <cell r="C540" t="str">
            <v>CALHA MOLDURA AMERICANA DE CHAPA DE ACO GALVANIZADA NUM 26,CORTE 33 CM</v>
          </cell>
          <cell r="D540" t="str">
            <v>M</v>
          </cell>
          <cell r="E540">
            <v>12.87</v>
          </cell>
        </row>
        <row r="541">
          <cell r="A541">
            <v>1109</v>
          </cell>
          <cell r="B541" t="str">
            <v>INSUMO NACIONAL CAIXA</v>
          </cell>
          <cell r="C541" t="str">
            <v>CALHA QUADRADA DE CHAPA DE ACO GALVANIZADA NUM 26, CORTE 33CM</v>
          </cell>
          <cell r="D541" t="str">
            <v>M</v>
          </cell>
          <cell r="E541">
            <v>12.81</v>
          </cell>
        </row>
        <row r="542">
          <cell r="A542">
            <v>1110</v>
          </cell>
          <cell r="B542" t="str">
            <v>INSUMO NACIONAL CAIXA</v>
          </cell>
          <cell r="C542" t="str">
            <v>CALHA PLATIBANDA DE CHAPA DE ACO GALVANIZADA NUM 26, CORTE 45 CM</v>
          </cell>
          <cell r="D542" t="str">
            <v>M</v>
          </cell>
          <cell r="E542">
            <v>19.22</v>
          </cell>
        </row>
        <row r="543">
          <cell r="A543">
            <v>1111</v>
          </cell>
          <cell r="B543" t="str">
            <v>INSUMO NACIONAL CAIXA</v>
          </cell>
          <cell r="C543" t="str">
            <v>RUFO INTERNO DE CHAPA DE ACO GALVANIZADA NUM 26, CORTE 33 CM</v>
          </cell>
          <cell r="D543" t="str">
            <v>M</v>
          </cell>
          <cell r="E543">
            <v>12.76</v>
          </cell>
        </row>
        <row r="544">
          <cell r="A544">
            <v>1113</v>
          </cell>
          <cell r="B544" t="str">
            <v>INSUMO NACIONAL CAIXA</v>
          </cell>
          <cell r="C544" t="str">
            <v>RUFO EXTERNO DE CHAPA DE ACO GALVANIZADA NUM 26, CORTE 33 CM</v>
          </cell>
          <cell r="D544" t="str">
            <v>M</v>
          </cell>
          <cell r="E544">
            <v>12.81</v>
          </cell>
        </row>
        <row r="545">
          <cell r="A545">
            <v>1114</v>
          </cell>
          <cell r="B545" t="str">
            <v>INSUMO NACIONAL CAIXA</v>
          </cell>
          <cell r="C545" t="str">
            <v>RUFO INTERNO DE CHAPA DE ACO GALVANIZADA NUM 26, CORTE 50 CM</v>
          </cell>
          <cell r="D545" t="str">
            <v>M</v>
          </cell>
          <cell r="E545">
            <v>19.22</v>
          </cell>
        </row>
        <row r="546">
          <cell r="A546">
            <v>1115</v>
          </cell>
          <cell r="B546" t="str">
            <v>INSUMO NACIONAL CAIXA</v>
          </cell>
          <cell r="C546" t="str">
            <v>RUFO EXTERNO DE CHAPA DE ACO GALVANIZADA NUM 26, CORTE 28 CM</v>
          </cell>
          <cell r="D546" t="str">
            <v>M</v>
          </cell>
          <cell r="E546">
            <v>11.68</v>
          </cell>
        </row>
        <row r="547">
          <cell r="A547">
            <v>1116</v>
          </cell>
          <cell r="B547" t="str">
            <v>INSUMO NACIONAL CAIXA</v>
          </cell>
          <cell r="C547" t="str">
            <v>RUFO EXTERNO DE CHAPA DE ACO GALVANIZADA NUM 26, CORTE 25 CM</v>
          </cell>
          <cell r="D547" t="str">
            <v>M</v>
          </cell>
          <cell r="E547">
            <v>9.61</v>
          </cell>
        </row>
        <row r="548">
          <cell r="A548">
            <v>1117</v>
          </cell>
          <cell r="B548" t="str">
            <v>INSUMO NACIONAL CAIXA</v>
          </cell>
          <cell r="C548" t="str">
            <v>CALHA PARA AGUA FURTADA DE CHAPA DE ACO GALVANIZADA NUM 26,CORTE 40 CM</v>
          </cell>
          <cell r="D548" t="str">
            <v>M</v>
          </cell>
          <cell r="E548">
            <v>14.94</v>
          </cell>
        </row>
        <row r="549">
          <cell r="A549">
            <v>1118</v>
          </cell>
          <cell r="B549" t="str">
            <v>INSUMO NACIONAL CAIXA</v>
          </cell>
          <cell r="C549" t="str">
            <v>CALHA PARA AGUA FURTADA DE CHAPA DE ACO GALVANIZADA NUM 26,CORTE 50 CM</v>
          </cell>
          <cell r="D549" t="str">
            <v>M</v>
          </cell>
          <cell r="E549">
            <v>19.22</v>
          </cell>
        </row>
        <row r="550">
          <cell r="A550">
            <v>1119</v>
          </cell>
          <cell r="B550" t="str">
            <v>INSUMO NACIONAL CAIXA</v>
          </cell>
          <cell r="C550" t="str">
            <v>CALHA QUADRADA DE CHAPA DE ACO GALVANIZADA NUM 28, CORTE 25CM</v>
          </cell>
          <cell r="D550" t="str">
            <v>M</v>
          </cell>
          <cell r="E550">
            <v>9.61</v>
          </cell>
        </row>
        <row r="551">
          <cell r="A551">
            <v>1133</v>
          </cell>
          <cell r="B551" t="str">
            <v>INSUMO NACIONAL CAIXA</v>
          </cell>
          <cell r="C551" t="str">
            <v>!EM PROCESSO DE DESATIVACAO! CAMINHAO BASCULANTE COM CAPACIDADE DE *5* M3 / *11* T, MOTOR DIESEL DE 142 HP (LOCACAO)</v>
          </cell>
          <cell r="D551" t="str">
            <v>H</v>
          </cell>
          <cell r="E551">
            <v>90</v>
          </cell>
        </row>
        <row r="552">
          <cell r="A552">
            <v>1139</v>
          </cell>
          <cell r="B552" t="str">
            <v>INSUMO NACIONAL CAIXA</v>
          </cell>
          <cell r="C552" t="str">
            <v>!EM PROCESSO DE DESATIVACAO! CAMINHAO BASCULANTE 8,0M3/16T DIESEL TIPO MERCEDES 170HP  LK-1418 OU EQUIV (INCL MANUT/OPERACAO)</v>
          </cell>
          <cell r="D552" t="str">
            <v>H</v>
          </cell>
          <cell r="E552">
            <v>106.87</v>
          </cell>
        </row>
        <row r="553">
          <cell r="A553">
            <v>1146</v>
          </cell>
          <cell r="B553" t="str">
            <v>INSUMO NACIONAL CAIXA</v>
          </cell>
          <cell r="C553" t="str">
            <v>!EM PROCESSO DE DESATIVACAO! CAMINHAO PIPA 10.000L  C/ BARRAESPARGIDORA (INCL MANUT/OPERACAO)</v>
          </cell>
          <cell r="D553" t="str">
            <v>H</v>
          </cell>
          <cell r="E553">
            <v>70.87</v>
          </cell>
        </row>
        <row r="554">
          <cell r="A554">
            <v>1147</v>
          </cell>
          <cell r="B554" t="str">
            <v>INSUMO NACIONAL CAIXA</v>
          </cell>
          <cell r="C554" t="str">
            <v>!EM PROCESSO DE DESATIVACAO! CAMINHAO PIPA COM BARRA ESPARGIDORA E CAPACIDADE DE *6000* LITROS (LOCACAO COM OPERADOR, COMBUSTIVEL E MANUTENCAO)</v>
          </cell>
          <cell r="D554" t="str">
            <v>H</v>
          </cell>
          <cell r="E554">
            <v>63</v>
          </cell>
        </row>
        <row r="555">
          <cell r="A555">
            <v>1158</v>
          </cell>
          <cell r="B555" t="str">
            <v>INSUMO NACIONAL CAIXA</v>
          </cell>
          <cell r="C555" t="str">
            <v>!EM PROCESSO DE DESATIVACAO! CAMINHONETE DE CARGA ATE 1,2 TC/ MOTOR DIESEL TIPO GM D-10 OU EQUIV (INCL MANUT/OPERACAO)</v>
          </cell>
          <cell r="D555" t="str">
            <v>H</v>
          </cell>
          <cell r="E555">
            <v>23.89</v>
          </cell>
        </row>
        <row r="556">
          <cell r="A556">
            <v>1159</v>
          </cell>
          <cell r="B556" t="str">
            <v>INSUMO NACIONAL CAIXA</v>
          </cell>
          <cell r="C556" t="str">
            <v>CAMINHONETE COM MOTOR A DIESEL, POTENCIA 180 CV, CABINE DUPLA, 4X4</v>
          </cell>
          <cell r="D556" t="str">
            <v>UN</v>
          </cell>
          <cell r="E556">
            <v>114023.08</v>
          </cell>
        </row>
        <row r="557">
          <cell r="A557">
            <v>1160</v>
          </cell>
          <cell r="B557" t="str">
            <v>INSUMO NACIONAL CAIXA</v>
          </cell>
          <cell r="C557" t="str">
            <v>!EM PROCESSO DE DESATIVACAO! VEICULO COMERCIAL LEVE (PICK-UP) COM CAPACIDADE DE CARGA DE 700 KG, MOTOR FLEX (LOCACAO)</v>
          </cell>
          <cell r="D557" t="str">
            <v>H</v>
          </cell>
          <cell r="E557">
            <v>8.7100000000000009</v>
          </cell>
        </row>
        <row r="558">
          <cell r="A558">
            <v>1162</v>
          </cell>
          <cell r="B558" t="str">
            <v>INSUMO NACIONAL CAIXA</v>
          </cell>
          <cell r="C558" t="str">
            <v>CAP OU TAMPAO DE FERRO GALVANIZADO, COM ROSCA BSP, DE 1/2"</v>
          </cell>
          <cell r="D558" t="str">
            <v>UN</v>
          </cell>
          <cell r="E558">
            <v>2.2200000000000002</v>
          </cell>
        </row>
        <row r="559">
          <cell r="A559">
            <v>1163</v>
          </cell>
          <cell r="B559" t="str">
            <v>INSUMO NACIONAL CAIXA</v>
          </cell>
          <cell r="C559" t="str">
            <v>CAP OU TAMPAO DE FERRO GALVANIZADO, COM ROSCA BSP, DE 3/4"</v>
          </cell>
          <cell r="D559" t="str">
            <v>UN</v>
          </cell>
          <cell r="E559">
            <v>3.11</v>
          </cell>
        </row>
        <row r="560">
          <cell r="A560">
            <v>1164</v>
          </cell>
          <cell r="B560" t="str">
            <v>INSUMO NACIONAL CAIXA</v>
          </cell>
          <cell r="C560" t="str">
            <v>CAP OU TAMPAO DE FERRO GALVANIZADO, COM ROSCA BSP, DE 1 1/4"</v>
          </cell>
          <cell r="D560" t="str">
            <v>UN</v>
          </cell>
          <cell r="E560">
            <v>7.64</v>
          </cell>
        </row>
        <row r="561">
          <cell r="A561">
            <v>1165</v>
          </cell>
          <cell r="B561" t="str">
            <v>INSUMO NACIONAL CAIXA</v>
          </cell>
          <cell r="C561" t="str">
            <v>CAP OU TAMPAO DE FERRO GALVANIZADO, COM ROSCA BSP, DE 1 1/2"</v>
          </cell>
          <cell r="D561" t="str">
            <v>UN</v>
          </cell>
          <cell r="E561">
            <v>8.84</v>
          </cell>
        </row>
        <row r="562">
          <cell r="A562">
            <v>1166</v>
          </cell>
          <cell r="B562" t="str">
            <v>INSUMO NACIONAL CAIXA</v>
          </cell>
          <cell r="C562" t="str">
            <v>CAP OU TAMPAO DE FERRO GALVANIZADO, COM ROSCA BSP, DE 2"</v>
          </cell>
          <cell r="D562" t="str">
            <v>UN</v>
          </cell>
          <cell r="E562">
            <v>11.53</v>
          </cell>
        </row>
        <row r="563">
          <cell r="A563">
            <v>1167</v>
          </cell>
          <cell r="B563" t="str">
            <v>INSUMO NACIONAL CAIXA</v>
          </cell>
          <cell r="C563" t="str">
            <v>CAP OU TAMPAO DE FERRO GALVANIZADO, COM ROSCA BSP, DE 4"</v>
          </cell>
          <cell r="D563" t="str">
            <v>UN</v>
          </cell>
          <cell r="E563">
            <v>46.27</v>
          </cell>
        </row>
        <row r="564">
          <cell r="A564">
            <v>1168</v>
          </cell>
          <cell r="B564" t="str">
            <v>INSUMO NACIONAL CAIXA</v>
          </cell>
          <cell r="C564" t="str">
            <v>CAP OU TAMPAO DE FERRO GALVANIZADO, COM ROSCA BSP, DE 3"</v>
          </cell>
          <cell r="D564" t="str">
            <v>UN</v>
          </cell>
          <cell r="E564">
            <v>26.02</v>
          </cell>
        </row>
        <row r="565">
          <cell r="A565">
            <v>1169</v>
          </cell>
          <cell r="B565" t="str">
            <v>INSUMO NACIONAL CAIXA</v>
          </cell>
          <cell r="C565" t="str">
            <v>CAP OU TAMPAO DE FERRO GALVANIZADO, COM ROSCA BSP, DE 2 1/2"</v>
          </cell>
          <cell r="D565" t="str">
            <v>UN</v>
          </cell>
          <cell r="E565">
            <v>15.1</v>
          </cell>
        </row>
        <row r="566">
          <cell r="A566">
            <v>1170</v>
          </cell>
          <cell r="B566" t="str">
            <v>INSUMO NACIONAL CAIXA</v>
          </cell>
          <cell r="C566" t="str">
            <v>CAP OU TAMPAO DE FERRO GALVANIZADO, COM ROSCA BSP, DE 1"</v>
          </cell>
          <cell r="D566" t="str">
            <v>UN</v>
          </cell>
          <cell r="E566">
            <v>4.6100000000000003</v>
          </cell>
        </row>
        <row r="567">
          <cell r="A567">
            <v>1183</v>
          </cell>
          <cell r="B567" t="str">
            <v>INSUMO NACIONAL CAIXA</v>
          </cell>
          <cell r="C567" t="str">
            <v>CAP, PVC PBA, JE, DN 75 / DE 85 MM,  PARA REDE DE AGUA (NBR10351)</v>
          </cell>
          <cell r="D567" t="str">
            <v>UN</v>
          </cell>
          <cell r="E567">
            <v>10.51</v>
          </cell>
        </row>
        <row r="568">
          <cell r="A568">
            <v>1184</v>
          </cell>
          <cell r="B568" t="str">
            <v>INSUMO NACIONAL CAIXA</v>
          </cell>
          <cell r="C568" t="str">
            <v>CAP PVC, SOLDAVEL, 110 MM, PARA AGUA FRIA PREDIAL</v>
          </cell>
          <cell r="D568" t="str">
            <v>UN</v>
          </cell>
          <cell r="E568">
            <v>48.65</v>
          </cell>
        </row>
        <row r="569">
          <cell r="A569">
            <v>1185</v>
          </cell>
          <cell r="B569" t="str">
            <v>INSUMO NACIONAL CAIXA</v>
          </cell>
          <cell r="C569" t="str">
            <v>CAP PVC, SOLDAVEL, 25 MM, PARA AGUA FRIA PREDIAL</v>
          </cell>
          <cell r="D569" t="str">
            <v>UN</v>
          </cell>
          <cell r="E569">
            <v>0.84</v>
          </cell>
        </row>
        <row r="570">
          <cell r="A570">
            <v>1187</v>
          </cell>
          <cell r="B570" t="str">
            <v>INSUMO NACIONAL CAIXA</v>
          </cell>
          <cell r="C570" t="str">
            <v>CAP PVC, ROSCAVEL, 4",  AGUA FRIA PREDIAL</v>
          </cell>
          <cell r="D570" t="str">
            <v>UN</v>
          </cell>
          <cell r="E570">
            <v>41.92</v>
          </cell>
        </row>
        <row r="571">
          <cell r="A571">
            <v>1188</v>
          </cell>
          <cell r="B571" t="str">
            <v>INSUMO NACIONAL CAIXA</v>
          </cell>
          <cell r="C571" t="str">
            <v>CAP PVC, ROSCAVEL, 2 1/2",  AGUA FRIA PREDIAL</v>
          </cell>
          <cell r="D571" t="str">
            <v>UN</v>
          </cell>
          <cell r="E571">
            <v>14.31</v>
          </cell>
        </row>
        <row r="572">
          <cell r="A572">
            <v>1189</v>
          </cell>
          <cell r="B572" t="str">
            <v>INSUMO NACIONAL CAIXA</v>
          </cell>
          <cell r="C572" t="str">
            <v>CAP PVC, SOLDAVEL, 32 MM, PARA AGUA FRIA PREDIAL</v>
          </cell>
          <cell r="D572" t="str">
            <v>UN</v>
          </cell>
          <cell r="E572">
            <v>1.2</v>
          </cell>
        </row>
        <row r="573">
          <cell r="A573">
            <v>1191</v>
          </cell>
          <cell r="B573" t="str">
            <v>INSUMO NACIONAL CAIXA</v>
          </cell>
          <cell r="C573" t="str">
            <v>CAP PVC, SOLDAVEL, 20 MM, PARA AGUA FRIA PREDIAL</v>
          </cell>
          <cell r="D573" t="str">
            <v>UN</v>
          </cell>
          <cell r="E573">
            <v>0.79</v>
          </cell>
        </row>
        <row r="574">
          <cell r="A574">
            <v>1193</v>
          </cell>
          <cell r="B574" t="str">
            <v>INSUMO NACIONAL CAIXA</v>
          </cell>
          <cell r="C574" t="str">
            <v>CAP PVC, SOLDAVEL, 40 MM, PARA AGUA FRIA PREDIAL</v>
          </cell>
          <cell r="D574" t="str">
            <v>UN</v>
          </cell>
          <cell r="E574">
            <v>2.38</v>
          </cell>
        </row>
        <row r="575">
          <cell r="A575">
            <v>1194</v>
          </cell>
          <cell r="B575" t="str">
            <v>INSUMO NACIONAL CAIXA</v>
          </cell>
          <cell r="C575" t="str">
            <v>CAP PVC, SOLDAVEL, 50 MM, PARA AGUA FRIA PREDIAL</v>
          </cell>
          <cell r="D575" t="str">
            <v>UN</v>
          </cell>
          <cell r="E575">
            <v>4.41</v>
          </cell>
        </row>
        <row r="576">
          <cell r="A576">
            <v>1195</v>
          </cell>
          <cell r="B576" t="str">
            <v>INSUMO NACIONAL CAIXA</v>
          </cell>
          <cell r="C576" t="str">
            <v>CAP PVC, SOLDAVEL, 60 MM, PARA AGUA FRIA PREDIAL</v>
          </cell>
          <cell r="D576" t="str">
            <v>UN</v>
          </cell>
          <cell r="E576">
            <v>6.74</v>
          </cell>
        </row>
        <row r="577">
          <cell r="A577">
            <v>1197</v>
          </cell>
          <cell r="B577" t="str">
            <v>INSUMO NACIONAL CAIXA</v>
          </cell>
          <cell r="C577" t="str">
            <v>CAP PVC, ROSCAVEL, 1/2", PARA AGUA FRIA PREDIAL</v>
          </cell>
          <cell r="D577" t="str">
            <v>UN</v>
          </cell>
          <cell r="E577">
            <v>0.86</v>
          </cell>
        </row>
        <row r="578">
          <cell r="A578">
            <v>1198</v>
          </cell>
          <cell r="B578" t="str">
            <v>INSUMO NACIONAL CAIXA</v>
          </cell>
          <cell r="C578" t="str">
            <v>CAP PVC, ROSCAVEL, 3/4",  PARA AGUA FRIA PREDIAL</v>
          </cell>
          <cell r="D578" t="str">
            <v>UN</v>
          </cell>
          <cell r="E578">
            <v>1.32</v>
          </cell>
        </row>
        <row r="579">
          <cell r="A579">
            <v>1199</v>
          </cell>
          <cell r="B579" t="str">
            <v>INSUMO NACIONAL CAIXA</v>
          </cell>
          <cell r="C579" t="str">
            <v>CAP PVC, ROSCAVEL, 3",  AGUA FRIA PREDIAL</v>
          </cell>
          <cell r="D579" t="str">
            <v>UN</v>
          </cell>
          <cell r="E579">
            <v>22.17</v>
          </cell>
        </row>
        <row r="580">
          <cell r="A580">
            <v>1200</v>
          </cell>
          <cell r="B580" t="str">
            <v>INSUMO NACIONAL CAIXA</v>
          </cell>
          <cell r="C580" t="str">
            <v>CAP PVC, SOLDAVEL, DN 100 MM, SERIE NORMAL, PARA ESGOTO PREDIAL</v>
          </cell>
          <cell r="D580" t="str">
            <v>UN</v>
          </cell>
          <cell r="E580">
            <v>5.38</v>
          </cell>
        </row>
        <row r="581">
          <cell r="A581">
            <v>1202</v>
          </cell>
          <cell r="B581" t="str">
            <v>INSUMO NACIONAL CAIXA</v>
          </cell>
          <cell r="C581" t="str">
            <v>CAP PVC, ROSCAVEL, 1",  PARA AGUA FRIA PREDIAL</v>
          </cell>
          <cell r="D581" t="str">
            <v>UN</v>
          </cell>
          <cell r="E581">
            <v>2.31</v>
          </cell>
        </row>
        <row r="582">
          <cell r="A582">
            <v>1203</v>
          </cell>
          <cell r="B582" t="str">
            <v>INSUMO NACIONAL CAIXA</v>
          </cell>
          <cell r="C582" t="str">
            <v>CAP PVC, ROSCAVEL, 1 1/4",  AGUA FRIA PREDIAL</v>
          </cell>
          <cell r="D582" t="str">
            <v>UN</v>
          </cell>
          <cell r="E582">
            <v>4.32</v>
          </cell>
        </row>
        <row r="583">
          <cell r="A583">
            <v>1204</v>
          </cell>
          <cell r="B583" t="str">
            <v>INSUMO NACIONAL CAIXA</v>
          </cell>
          <cell r="C583" t="str">
            <v>CAP PVC, SOLDAVEL, 75 MM, PARA AGUA FRIA PREDIAL</v>
          </cell>
          <cell r="D583" t="str">
            <v>UN</v>
          </cell>
          <cell r="E583">
            <v>12.46</v>
          </cell>
        </row>
        <row r="584">
          <cell r="A584">
            <v>1205</v>
          </cell>
          <cell r="B584" t="str">
            <v>INSUMO NACIONAL CAIXA</v>
          </cell>
          <cell r="C584" t="str">
            <v>CAP PVC, SOLDAVEL, 85 MM, PARA AGUA FRIA PREDIAL</v>
          </cell>
          <cell r="D584" t="str">
            <v>UN</v>
          </cell>
          <cell r="E584">
            <v>28.09</v>
          </cell>
        </row>
        <row r="585">
          <cell r="A585">
            <v>1206</v>
          </cell>
          <cell r="B585" t="str">
            <v>INSUMO NACIONAL CAIXA</v>
          </cell>
          <cell r="C585" t="str">
            <v>CAP, PVC PBA, JE, DN 50 / DE 60 MM,  PARA REDE DE AGUA (NBR10351)</v>
          </cell>
          <cell r="D585" t="str">
            <v>UN</v>
          </cell>
          <cell r="E585">
            <v>4.7</v>
          </cell>
        </row>
        <row r="586">
          <cell r="A586">
            <v>1207</v>
          </cell>
          <cell r="B586" t="str">
            <v>INSUMO NACIONAL CAIXA</v>
          </cell>
          <cell r="C586" t="str">
            <v>CAP, PVC PBA, JE, DN 100 / DE 110 MM,  PARA REDE DE AGUA (NBR 10351)</v>
          </cell>
          <cell r="D586" t="str">
            <v>UN</v>
          </cell>
          <cell r="E586">
            <v>19.59</v>
          </cell>
        </row>
        <row r="587">
          <cell r="A587">
            <v>1210</v>
          </cell>
          <cell r="B587" t="str">
            <v>INSUMO NACIONAL CAIXA</v>
          </cell>
          <cell r="C587" t="str">
            <v>CAP PVC, ROSCAVEL, 1 1/2",  AGUA FRIA PREDIAL</v>
          </cell>
          <cell r="D587" t="str">
            <v>UN</v>
          </cell>
          <cell r="E587">
            <v>5.66</v>
          </cell>
        </row>
        <row r="588">
          <cell r="A588">
            <v>1211</v>
          </cell>
          <cell r="B588" t="str">
            <v>INSUMO NACIONAL CAIXA</v>
          </cell>
          <cell r="C588" t="str">
            <v>CAP PVC, ROSCAVEL, 2",  AGUA FRIA PREDIAL</v>
          </cell>
          <cell r="D588" t="str">
            <v>UN</v>
          </cell>
          <cell r="E588">
            <v>7.92</v>
          </cell>
        </row>
        <row r="589">
          <cell r="A589">
            <v>1213</v>
          </cell>
          <cell r="B589" t="str">
            <v>INSUMO NACIONAL CAIXA</v>
          </cell>
          <cell r="C589" t="str">
            <v>CARPINTEIRO DE FORMAS</v>
          </cell>
          <cell r="D589" t="str">
            <v>H</v>
          </cell>
          <cell r="E589">
            <v>13.51</v>
          </cell>
        </row>
        <row r="590">
          <cell r="A590">
            <v>1214</v>
          </cell>
          <cell r="B590" t="str">
            <v>INSUMO NACIONAL CAIXA</v>
          </cell>
          <cell r="C590" t="str">
            <v>CARPINTEIRO DE ESQUADRIAS</v>
          </cell>
          <cell r="D590" t="str">
            <v>H</v>
          </cell>
          <cell r="E590">
            <v>13.31</v>
          </cell>
        </row>
        <row r="591">
          <cell r="A591">
            <v>1283</v>
          </cell>
          <cell r="B591" t="str">
            <v>INSUMO NACIONAL CAIXA</v>
          </cell>
          <cell r="C591" t="str">
            <v>CAVALO MECANICO TRACAO 4X2, PESO BRUTO TOTAL 16000 KG, CAPACIDADE MAXIMA DE TRACAO 80000 KG, POTENCIA 260 CV (INCLUI CABINE E CHASSI, NAO INCLUI SEMIRREBOQUE)</v>
          </cell>
          <cell r="D591" t="str">
            <v>UN</v>
          </cell>
          <cell r="E591">
            <v>328250</v>
          </cell>
        </row>
        <row r="592">
          <cell r="A592">
            <v>1287</v>
          </cell>
          <cell r="B592" t="str">
            <v>INSUMO NACIONAL CAIXA</v>
          </cell>
          <cell r="C592" t="str">
            <v>PISO EM CERAMICA ESMALTADA EXTRA, PEI MAIOR OU IGUAL A 4, FORMATO MENOR OU IGUAL A 2025 CM2</v>
          </cell>
          <cell r="D592" t="str">
            <v>M2</v>
          </cell>
          <cell r="E592">
            <v>15.1</v>
          </cell>
        </row>
        <row r="593">
          <cell r="A593">
            <v>1289</v>
          </cell>
          <cell r="B593" t="str">
            <v>INSUMO NACIONAL CAIXA</v>
          </cell>
          <cell r="C593" t="str">
            <v>!EM PROCESSO DE DESATIVACAO! CERAMICA ESMALTADA EXTRA OU 1AQUALIDADE P/ PISO PEI-4 - LINHA POPULAR</v>
          </cell>
          <cell r="D593" t="str">
            <v>M2</v>
          </cell>
          <cell r="E593">
            <v>13.34</v>
          </cell>
        </row>
        <row r="594">
          <cell r="A594">
            <v>1292</v>
          </cell>
          <cell r="B594" t="str">
            <v>INSUMO NACIONAL CAIXA</v>
          </cell>
          <cell r="C594" t="str">
            <v>PISO EM CERAMICA ESMALTADA EXTRA, PEI MAIOR OU IGUAL A 4, FORMATO MAIOR QUE 2025 CM2</v>
          </cell>
          <cell r="D594" t="str">
            <v>M2</v>
          </cell>
          <cell r="E594">
            <v>30.78</v>
          </cell>
        </row>
        <row r="595">
          <cell r="A595">
            <v>1297</v>
          </cell>
          <cell r="B595" t="str">
            <v>INSUMO NACIONAL CAIXA</v>
          </cell>
          <cell r="C595" t="str">
            <v>PISO EM CERAMICA ESMALTADA, COMERCIAL (PADRAO POPULAR), PEIMAIOR OU IGUAL A 3, FORMATO MENOR OU IGUAL A  2025 CM2</v>
          </cell>
          <cell r="D595" t="str">
            <v>M2</v>
          </cell>
          <cell r="E595">
            <v>12.52</v>
          </cell>
        </row>
        <row r="596">
          <cell r="A596">
            <v>1314</v>
          </cell>
          <cell r="B596" t="str">
            <v>INSUMO NACIONAL CAIXA</v>
          </cell>
          <cell r="C596" t="str">
            <v>!EM PROCESSO DE DESATIVACAO! CERAMICA ESMALTADA EXTRA OU 1AQUALID P/ PAREDE 20 X 20CM PEI-4 - LINHA PADRAO MEDIO</v>
          </cell>
          <cell r="D596" t="str">
            <v>M2</v>
          </cell>
          <cell r="E596">
            <v>14.38</v>
          </cell>
        </row>
        <row r="597">
          <cell r="A597">
            <v>1318</v>
          </cell>
          <cell r="B597" t="str">
            <v>INSUMO NACIONAL CAIXA</v>
          </cell>
          <cell r="C597" t="str">
            <v>CHAPA DE ACO FINA A QUENTE BITOLA MSG 14, E = 2,00 MM (16,0KG/M2)</v>
          </cell>
          <cell r="D597" t="str">
            <v>KG</v>
          </cell>
          <cell r="E597">
            <v>3.63</v>
          </cell>
        </row>
        <row r="598">
          <cell r="A598">
            <v>1319</v>
          </cell>
          <cell r="B598" t="str">
            <v>INSUMO NACIONAL CAIXA</v>
          </cell>
          <cell r="C598" t="str">
            <v>CHAPA DE ACO FINA A QUENTE BITOLA MSG 3/16 ", E = 4,75 MM (38,00 KG/M2)</v>
          </cell>
          <cell r="D598" t="str">
            <v>KG</v>
          </cell>
          <cell r="E598">
            <v>3.46</v>
          </cell>
        </row>
        <row r="599">
          <cell r="A599">
            <v>1321</v>
          </cell>
          <cell r="B599" t="str">
            <v>INSUMO NACIONAL CAIXA</v>
          </cell>
          <cell r="C599" t="str">
            <v>CHAPA DE ACO FINA A QUENTE BITOLA MSG 13, E = 2,25 MM (18,00KG/M2)</v>
          </cell>
          <cell r="D599" t="str">
            <v>KG</v>
          </cell>
          <cell r="E599">
            <v>3.78</v>
          </cell>
        </row>
        <row r="600">
          <cell r="A600">
            <v>1322</v>
          </cell>
          <cell r="B600" t="str">
            <v>INSUMO NACIONAL CAIXA</v>
          </cell>
          <cell r="C600" t="str">
            <v>CHAPA DE ACO FINA A QUENTE BITOLA MSG 16, E = 1,50 MM (12,00KG/M2)</v>
          </cell>
          <cell r="D600" t="str">
            <v>KG</v>
          </cell>
          <cell r="E600">
            <v>4</v>
          </cell>
        </row>
        <row r="601">
          <cell r="A601">
            <v>1323</v>
          </cell>
          <cell r="B601" t="str">
            <v>INSUMO NACIONAL CAIXA</v>
          </cell>
          <cell r="C601" t="str">
            <v>CHAPA DE ACO FINA A QUENTE BITOLA MSG 18, E = 1,20 MM (9,60KG/M2)</v>
          </cell>
          <cell r="D601" t="str">
            <v>KG</v>
          </cell>
          <cell r="E601">
            <v>3.92</v>
          </cell>
        </row>
        <row r="602">
          <cell r="A602">
            <v>1325</v>
          </cell>
          <cell r="B602" t="str">
            <v>INSUMO NACIONAL CAIXA</v>
          </cell>
          <cell r="C602" t="str">
            <v>CHAPA DE ACO FINA A FRIO BITOLA MSG 20, E = 0,90 MM (7,20 KG/M2)</v>
          </cell>
          <cell r="D602" t="str">
            <v>KG</v>
          </cell>
          <cell r="E602">
            <v>3.76</v>
          </cell>
        </row>
        <row r="603">
          <cell r="A603">
            <v>1327</v>
          </cell>
          <cell r="B603" t="str">
            <v>INSUMO NACIONAL CAIXA</v>
          </cell>
          <cell r="C603" t="str">
            <v>CHAPA DE ACO FINA A FRIO BITOLA MSG 24, E = 0,60 MM (4,80 KG/M2)</v>
          </cell>
          <cell r="D603" t="str">
            <v>KG</v>
          </cell>
          <cell r="E603">
            <v>3.37</v>
          </cell>
        </row>
        <row r="604">
          <cell r="A604">
            <v>1328</v>
          </cell>
          <cell r="B604" t="str">
            <v>INSUMO NACIONAL CAIXA</v>
          </cell>
          <cell r="C604" t="str">
            <v>CHAPA DE ACO FINA A FRIO BITOLA MSG 26, E = 0,45 MM (3,60 KG/M2)</v>
          </cell>
          <cell r="D604" t="str">
            <v>KG</v>
          </cell>
          <cell r="E604">
            <v>3.52</v>
          </cell>
        </row>
        <row r="605">
          <cell r="A605">
            <v>1330</v>
          </cell>
          <cell r="B605" t="str">
            <v>INSUMO NACIONAL CAIXA</v>
          </cell>
          <cell r="C605" t="str">
            <v>CHAPA DE ACO GROSSA, ASTM A36, E = 1/4 " (6,35 MM) 49,79 KG/M2</v>
          </cell>
          <cell r="D605" t="str">
            <v>KG</v>
          </cell>
          <cell r="E605">
            <v>3.57</v>
          </cell>
        </row>
        <row r="606">
          <cell r="A606">
            <v>1332</v>
          </cell>
          <cell r="B606" t="str">
            <v>INSUMO NACIONAL CAIXA</v>
          </cell>
          <cell r="C606" t="str">
            <v>CHAPA DE ACO GROSSA, ASTM A36, E = 3/8 " (9,53 MM) 74,69 KG/M2</v>
          </cell>
          <cell r="D606" t="str">
            <v>KG</v>
          </cell>
          <cell r="E606">
            <v>3.71</v>
          </cell>
        </row>
        <row r="607">
          <cell r="A607">
            <v>1333</v>
          </cell>
          <cell r="B607" t="str">
            <v>INSUMO NACIONAL CAIXA</v>
          </cell>
          <cell r="C607" t="str">
            <v>CHAPA DE ACO GROSSA, ASTM A36, E = 1/2 " (12,70 MM) 99,59 KG/M2</v>
          </cell>
          <cell r="D607" t="str">
            <v>KG</v>
          </cell>
          <cell r="E607">
            <v>3.48</v>
          </cell>
        </row>
        <row r="608">
          <cell r="A608">
            <v>1334</v>
          </cell>
          <cell r="B608" t="str">
            <v>INSUMO NACIONAL CAIXA</v>
          </cell>
          <cell r="C608" t="str">
            <v>CHAPA DE ACO GROSSA, ASTM A36, E = 5/8 " (15,88 MM) 124,49 KG/M2</v>
          </cell>
          <cell r="D608" t="str">
            <v>KG</v>
          </cell>
          <cell r="E608">
            <v>4.1100000000000003</v>
          </cell>
        </row>
        <row r="609">
          <cell r="A609">
            <v>1335</v>
          </cell>
          <cell r="B609" t="str">
            <v>INSUMO NACIONAL CAIXA</v>
          </cell>
          <cell r="C609" t="str">
            <v>CHAPA DE ACO GROSSA, ASTM A36, E = 7/8 " (22,23 MM) 174,28 KG/M2</v>
          </cell>
          <cell r="D609" t="str">
            <v>KG</v>
          </cell>
          <cell r="E609">
            <v>4.17</v>
          </cell>
        </row>
        <row r="610">
          <cell r="A610">
            <v>1336</v>
          </cell>
          <cell r="B610" t="str">
            <v>INSUMO NACIONAL CAIXA</v>
          </cell>
          <cell r="C610" t="str">
            <v>CHAPA ACO GROSSA PRETA 1"(25,40MM) 199,87KG/M2</v>
          </cell>
          <cell r="D610" t="str">
            <v>M2</v>
          </cell>
          <cell r="E610">
            <v>541.45000000000005</v>
          </cell>
        </row>
        <row r="611">
          <cell r="A611">
            <v>1337</v>
          </cell>
          <cell r="B611" t="str">
            <v>INSUMO NACIONAL CAIXA</v>
          </cell>
          <cell r="C611" t="str">
            <v>CHAPA DE ACO XADREZ PARA PISOS, E = 1/4 " (6,30 MM) 54,53 KG/M2</v>
          </cell>
          <cell r="D611" t="str">
            <v>KG</v>
          </cell>
          <cell r="E611">
            <v>4.3899999999999997</v>
          </cell>
        </row>
        <row r="612">
          <cell r="A612">
            <v>1338</v>
          </cell>
          <cell r="B612" t="str">
            <v>INSUMO NACIONAL CAIXA</v>
          </cell>
          <cell r="C612" t="str">
            <v>CHAPA DE LAMINADO MELAMINICO, LISO BRILHANTE, DE *1,25 X 3,08* M, E = 0,8 MM</v>
          </cell>
          <cell r="D612" t="str">
            <v>M2</v>
          </cell>
          <cell r="E612">
            <v>19.04</v>
          </cell>
        </row>
        <row r="613">
          <cell r="A613">
            <v>1339</v>
          </cell>
          <cell r="B613" t="str">
            <v>INSUMO NACIONAL CAIXA</v>
          </cell>
          <cell r="C613" t="str">
            <v>COLA A BASE DE RESINA SINTETICA PARA CHAPA DE LAMINADO MELAMINICO</v>
          </cell>
          <cell r="D613" t="str">
            <v>KG</v>
          </cell>
          <cell r="E613">
            <v>19.09</v>
          </cell>
        </row>
        <row r="614">
          <cell r="A614">
            <v>1340</v>
          </cell>
          <cell r="B614" t="str">
            <v>INSUMO NACIONAL CAIXA</v>
          </cell>
          <cell r="C614" t="str">
            <v>CHAPA DE LAMINADO MELAMINICO, LISO FOSCO, DE *1,25 X 3,08* M, E = 0,8 MM</v>
          </cell>
          <cell r="D614" t="str">
            <v>M2</v>
          </cell>
          <cell r="E614">
            <v>22.01</v>
          </cell>
        </row>
        <row r="615">
          <cell r="A615">
            <v>1341</v>
          </cell>
          <cell r="B615" t="str">
            <v>INSUMO NACIONAL CAIXA</v>
          </cell>
          <cell r="C615" t="str">
            <v>CHAPA DE LAMINADO MELAMINICO, TEXTURIZADO, DE *1,25 X 3,08*M, E = 0,8 MM</v>
          </cell>
          <cell r="D615" t="str">
            <v>M2</v>
          </cell>
          <cell r="E615">
            <v>21.2</v>
          </cell>
        </row>
        <row r="616">
          <cell r="A616">
            <v>1342</v>
          </cell>
          <cell r="B616" t="str">
            <v>INSUMO NACIONAL CAIXA</v>
          </cell>
          <cell r="C616" t="str">
            <v>CHAPA DE MADEIRA COMPENSADA PLASTIFICADA PARA FORMA DE CONCRETO, DE 2,20 x 1,10 m, e = 14 MM.</v>
          </cell>
          <cell r="D616" t="str">
            <v>UN</v>
          </cell>
          <cell r="E616">
            <v>72.3</v>
          </cell>
        </row>
        <row r="617">
          <cell r="A617">
            <v>1344</v>
          </cell>
          <cell r="B617" t="str">
            <v>INSUMO NACIONAL CAIXA</v>
          </cell>
          <cell r="C617" t="str">
            <v>CHAPA DE MADEIRA COMPENSADA PLASTIFICADA PARA FORMA DE CONCRETO, DE 2,20 x 1,10 M, E = 6 MM.</v>
          </cell>
          <cell r="D617" t="str">
            <v>UN</v>
          </cell>
          <cell r="E617">
            <v>40.9</v>
          </cell>
        </row>
        <row r="618">
          <cell r="A618">
            <v>1345</v>
          </cell>
          <cell r="B618" t="str">
            <v>INSUMO NACIONAL CAIXA</v>
          </cell>
          <cell r="C618" t="str">
            <v>CHAPA DE MADEIRA COMPENSADA PLASTIFICADA PARA FORMA DE CONCRETO, DE 2,20 x 1,10 M, E = 18 MM.</v>
          </cell>
          <cell r="D618" t="str">
            <v>M2</v>
          </cell>
          <cell r="E618">
            <v>38.03</v>
          </cell>
        </row>
        <row r="619">
          <cell r="A619">
            <v>1346</v>
          </cell>
          <cell r="B619" t="str">
            <v>INSUMO NACIONAL CAIXA</v>
          </cell>
          <cell r="C619" t="str">
            <v>CHAPA DE MADEIRA COMPENSADA PLASTIFICADA PARA FORMA DE CONCRETO, DE 2,20 x 1,10 M, E = 10 MM.</v>
          </cell>
          <cell r="D619" t="str">
            <v>M2</v>
          </cell>
          <cell r="E619">
            <v>23.47</v>
          </cell>
        </row>
        <row r="620">
          <cell r="A620">
            <v>1347</v>
          </cell>
          <cell r="B620" t="str">
            <v>INSUMO NACIONAL CAIXA</v>
          </cell>
          <cell r="C620" t="str">
            <v>CHAPA DE MADEIRA COMPENSADA PLASTIFICADA PARA FORMA DE CONCRETO, DE 2,20 X 1,10 M, E = 12 MM</v>
          </cell>
          <cell r="D620" t="str">
            <v>M2</v>
          </cell>
          <cell r="E620">
            <v>28.05</v>
          </cell>
        </row>
        <row r="621">
          <cell r="A621">
            <v>1349</v>
          </cell>
          <cell r="B621" t="str">
            <v>INSUMO NACIONAL CAIXA</v>
          </cell>
          <cell r="C621" t="str">
            <v>CHAPA DE MADEIRA COMPENSADA PLASTIFICADA PARA FORMA DE CONCRETO, DE 2,20 X 1,10 M, E = 20 MM</v>
          </cell>
          <cell r="D621" t="str">
            <v>UN</v>
          </cell>
          <cell r="E621">
            <v>103.11</v>
          </cell>
        </row>
        <row r="622">
          <cell r="A622">
            <v>1350</v>
          </cell>
          <cell r="B622" t="str">
            <v>INSUMO NACIONAL CAIXA</v>
          </cell>
          <cell r="C622" t="str">
            <v>CHAPA DE MADEIRA COMPENSADA RESINADA PARA FORMA DE CONCRETO,DE *2,2 X 1,1* M, E = 10 MM</v>
          </cell>
          <cell r="D622" t="str">
            <v>UN</v>
          </cell>
          <cell r="E622">
            <v>34</v>
          </cell>
        </row>
        <row r="623">
          <cell r="A623">
            <v>1351</v>
          </cell>
          <cell r="B623" t="str">
            <v>INSUMO NACIONAL CAIXA</v>
          </cell>
          <cell r="C623" t="str">
            <v>CHAPA DE MADEIRA COMPENSADA RESINADA PARA FORMA DE CONCRETO,DE *2,2 X 1,1* M, E = 6 MM</v>
          </cell>
          <cell r="D623" t="str">
            <v>UN</v>
          </cell>
          <cell r="E623">
            <v>21.56</v>
          </cell>
        </row>
        <row r="624">
          <cell r="A624">
            <v>1355</v>
          </cell>
          <cell r="B624" t="str">
            <v>INSUMO NACIONAL CAIXA</v>
          </cell>
          <cell r="C624" t="str">
            <v>CHAPA DE MADEIRA COMPENSADA RESINADA PARA FORMA DE CONCRETO,DE *2,2 X 1,1* M, E = 14 MM</v>
          </cell>
          <cell r="D624" t="str">
            <v>M2</v>
          </cell>
          <cell r="E624">
            <v>19.93</v>
          </cell>
        </row>
        <row r="625">
          <cell r="A625">
            <v>1357</v>
          </cell>
          <cell r="B625" t="str">
            <v>INSUMO NACIONAL CAIXA</v>
          </cell>
          <cell r="C625" t="str">
            <v>CHAPA DE MADEIRA COMPENSADA RESINADA PARA FORMA DE CONCRETO,DE *2,2 X 1,1* M, E = 12 MM</v>
          </cell>
          <cell r="D625" t="str">
            <v>UN</v>
          </cell>
          <cell r="E625">
            <v>43.31</v>
          </cell>
        </row>
        <row r="626">
          <cell r="A626">
            <v>1358</v>
          </cell>
          <cell r="B626" t="str">
            <v>INSUMO NACIONAL CAIXA</v>
          </cell>
          <cell r="C626" t="str">
            <v>CHAPA DE MADEIRA COMPENSADA RESINADA PARA FORMA DE CONCRETO,DE *2,2 X 1,1* M, E = 17 MM</v>
          </cell>
          <cell r="D626" t="str">
            <v>M2</v>
          </cell>
          <cell r="E626">
            <v>23.09</v>
          </cell>
        </row>
        <row r="627">
          <cell r="A627">
            <v>1359</v>
          </cell>
          <cell r="B627" t="str">
            <v>INSUMO NACIONAL CAIXA</v>
          </cell>
          <cell r="C627" t="str">
            <v>CHAPA DE MADEIRA COMPENSADA RESINADA PARA FORMA DE CONCRETO,DE *2,2 X 1,1* M, E = 20 MM</v>
          </cell>
          <cell r="D627" t="str">
            <v>UN</v>
          </cell>
          <cell r="E627">
            <v>66.91</v>
          </cell>
        </row>
        <row r="628">
          <cell r="A628">
            <v>1360</v>
          </cell>
          <cell r="B628" t="str">
            <v>INSUMO NACIONAL CAIXA</v>
          </cell>
          <cell r="C628" t="str">
            <v>CHAPA DE MADEIRA COMPENSADA NAVAL (COM COLA FENOLICA), E = 6MM, DE *1,60 X 2,20* M</v>
          </cell>
          <cell r="D628" t="str">
            <v>M2</v>
          </cell>
          <cell r="E628">
            <v>16.91</v>
          </cell>
        </row>
        <row r="629">
          <cell r="A629">
            <v>1361</v>
          </cell>
          <cell r="B629" t="str">
            <v>INSUMO NACIONAL CAIXA</v>
          </cell>
          <cell r="C629" t="str">
            <v>CHAPA DE MADEIRA COMPENSADA DE PINUS, VIROLA OU EQUIVALENTE,DE *2,2 X 1,6* M, E = 12 MM</v>
          </cell>
          <cell r="D629" t="str">
            <v>UN</v>
          </cell>
          <cell r="E629">
            <v>88.67</v>
          </cell>
        </row>
        <row r="630">
          <cell r="A630">
            <v>1362</v>
          </cell>
          <cell r="B630" t="str">
            <v>INSUMO NACIONAL CAIXA</v>
          </cell>
          <cell r="C630" t="str">
            <v>CHAPA DE MADEIRA COMPENSADA DE PINUS, VIROLA OU EQUIVALENTE,DE *2,2 X 1,6* M, E = 15 MM</v>
          </cell>
          <cell r="D630" t="str">
            <v>M2</v>
          </cell>
          <cell r="E630">
            <v>29.6</v>
          </cell>
        </row>
        <row r="631">
          <cell r="A631">
            <v>1363</v>
          </cell>
          <cell r="B631" t="str">
            <v>INSUMO NACIONAL CAIXA</v>
          </cell>
          <cell r="C631" t="str">
            <v>CHAPA DE MADEIRA COMPENSADA DE PINUS, VIROLA OU EQUIVALENTE,DE *2,2 X 1,6* M, E = 6 MM</v>
          </cell>
          <cell r="D631" t="str">
            <v>M2</v>
          </cell>
          <cell r="E631">
            <v>15.06</v>
          </cell>
        </row>
        <row r="632">
          <cell r="A632">
            <v>1364</v>
          </cell>
          <cell r="B632" t="str">
            <v>INSUMO NACIONAL CAIXA</v>
          </cell>
          <cell r="C632" t="str">
            <v>CHAPA DE MADEIRA COMPENSADA DE PINUS, VIROLA OU EQUIVALENTE,DE *2,2 X 1,6* M, E = 10 MM</v>
          </cell>
          <cell r="D632" t="str">
            <v>M2</v>
          </cell>
          <cell r="E632">
            <v>21.26</v>
          </cell>
        </row>
        <row r="633">
          <cell r="A633">
            <v>1367</v>
          </cell>
          <cell r="B633" t="str">
            <v>INSUMO NACIONAL CAIXA</v>
          </cell>
          <cell r="C633" t="str">
            <v>CHUVEIRO COMUM EM PLASTICO CROMADO, COM CANO, 4 TEMPERATURAS(110/220 V)</v>
          </cell>
          <cell r="D633" t="str">
            <v>UN</v>
          </cell>
          <cell r="E633">
            <v>119.52</v>
          </cell>
        </row>
        <row r="634">
          <cell r="A634">
            <v>1368</v>
          </cell>
          <cell r="B634" t="str">
            <v>INSUMO NACIONAL CAIXA</v>
          </cell>
          <cell r="C634" t="str">
            <v>CHUVEIRO COMUM EM PLASTICO BRANCO, COM CANO, 3 TEMPERATURAS,5500 W (110/220 V)</v>
          </cell>
          <cell r="D634" t="str">
            <v>UN</v>
          </cell>
          <cell r="E634">
            <v>36.950000000000003</v>
          </cell>
        </row>
        <row r="635">
          <cell r="A635">
            <v>1370</v>
          </cell>
          <cell r="B635" t="str">
            <v>INSUMO NACIONAL CAIXA</v>
          </cell>
          <cell r="C635" t="str">
            <v>DUCHA HIGIENICA PLASTICA COM REGISTRO METALICO 1/2 "</v>
          </cell>
          <cell r="D635" t="str">
            <v>UN</v>
          </cell>
          <cell r="E635">
            <v>50.31</v>
          </cell>
        </row>
        <row r="636">
          <cell r="A636">
            <v>1371</v>
          </cell>
          <cell r="B636" t="str">
            <v>INSUMO NACIONAL CAIXA</v>
          </cell>
          <cell r="C636" t="str">
            <v>IMPERMEABILIZANTE A BASE DE CIMENTO CRISTALIZANTE EM PO, MONOCOMPONENTE</v>
          </cell>
          <cell r="D636" t="str">
            <v>KG</v>
          </cell>
          <cell r="E636">
            <v>1.99</v>
          </cell>
        </row>
        <row r="637">
          <cell r="A637">
            <v>1373</v>
          </cell>
          <cell r="B637" t="str">
            <v>INSUMO NACIONAL CAIXA</v>
          </cell>
          <cell r="C637" t="str">
            <v>!EM PROCESSO DE DESATIVACAO! SELADOR MINERAL BASE SILICATOSP/ TRATAM. ESPECIAL (SISTEMA IMPERMEAB)</v>
          </cell>
          <cell r="D637" t="str">
            <v>6KG</v>
          </cell>
          <cell r="E637">
            <v>33.69</v>
          </cell>
        </row>
        <row r="638">
          <cell r="A638">
            <v>1374</v>
          </cell>
          <cell r="B638" t="str">
            <v>INSUMO NACIONAL CAIXA</v>
          </cell>
          <cell r="C638" t="str">
            <v>!EM PROCESSO DE DESATIVACAO! PO P/ TRATAM ESPECIAL (SIST IMPERM) CIMENTO ESPECIAL PEGA RAPIDA</v>
          </cell>
          <cell r="D638" t="str">
            <v>KG</v>
          </cell>
          <cell r="E638">
            <v>3.32</v>
          </cell>
        </row>
        <row r="639">
          <cell r="A639">
            <v>1375</v>
          </cell>
          <cell r="B639" t="str">
            <v>INSUMO NACIONAL CAIXA</v>
          </cell>
          <cell r="C639" t="str">
            <v>CIMENTO IMPERMEABILIZANTE DE PEGA ULTRARRAPIDA PARA TAMPONAMENTOS</v>
          </cell>
          <cell r="D639" t="str">
            <v>KG</v>
          </cell>
          <cell r="E639">
            <v>3.98</v>
          </cell>
        </row>
        <row r="640">
          <cell r="A640">
            <v>1379</v>
          </cell>
          <cell r="B640" t="str">
            <v>INSUMO NACIONAL CAIXA</v>
          </cell>
          <cell r="C640" t="str">
            <v>CIMENTO PORTLAND COMPOSTO CP II-32</v>
          </cell>
          <cell r="D640" t="str">
            <v>KG</v>
          </cell>
          <cell r="E640">
            <v>0.56000000000000005</v>
          </cell>
        </row>
        <row r="641">
          <cell r="A641">
            <v>1380</v>
          </cell>
          <cell r="B641" t="str">
            <v>INSUMO NACIONAL CAIXA</v>
          </cell>
          <cell r="C641" t="str">
            <v>CIMENTO BRANCO</v>
          </cell>
          <cell r="D641" t="str">
            <v>KG</v>
          </cell>
          <cell r="E641">
            <v>3.31</v>
          </cell>
        </row>
        <row r="642">
          <cell r="A642">
            <v>1381</v>
          </cell>
          <cell r="B642" t="str">
            <v>INSUMO NACIONAL CAIXA</v>
          </cell>
          <cell r="C642" t="str">
            <v>ARGAMASSA COLANTE AC I PARA CERAMICAS</v>
          </cell>
          <cell r="D642" t="str">
            <v>KG</v>
          </cell>
          <cell r="E642">
            <v>0.51</v>
          </cell>
        </row>
        <row r="643">
          <cell r="A643">
            <v>1382</v>
          </cell>
          <cell r="B643" t="str">
            <v>INSUMO NACIONAL CAIXA</v>
          </cell>
          <cell r="C643" t="str">
            <v>CIMENTO PORTLAND POZOLANICO CP IV- 32</v>
          </cell>
          <cell r="D643" t="str">
            <v>50KG</v>
          </cell>
          <cell r="E643">
            <v>27.22</v>
          </cell>
        </row>
        <row r="644">
          <cell r="A644">
            <v>1383</v>
          </cell>
          <cell r="B644" t="str">
            <v>INSUMO NACIONAL CAIXA</v>
          </cell>
          <cell r="C644" t="str">
            <v>CONJUNTO PARA REBAIXAMENTO DE LENCOL FREATICO, INCLUINDO BOMBA DE AGUA E DE VACUO, ACIONADAS POR MOTOR DE 15 A 20 HP, MONTADOS EM CHASSI SOBRE RODAS; 60 PONTEIRAS DE PVC DE 3,8 A 5,8 CM DE DIAMETRO E 1,0 M DE COMPRIMENTO; COLETORES DE PVC DE 4" A 6" DE DIAMETRO E EXTENSAO ENTRE 60 E 90 M (LOCACAO)</v>
          </cell>
          <cell r="D644" t="str">
            <v>H</v>
          </cell>
          <cell r="E644">
            <v>2.7</v>
          </cell>
        </row>
        <row r="645">
          <cell r="A645">
            <v>1402</v>
          </cell>
          <cell r="B645" t="str">
            <v>INSUMO NACIONAL CAIXA</v>
          </cell>
          <cell r="C645" t="str">
            <v>COLAR TOMADA PVC, COM TRAVAS, SAIDA COM ROSCA, DE 32 MM X 1/2", PARA LIGACAO PREDIAL DE AGUA</v>
          </cell>
          <cell r="D645" t="str">
            <v>UN</v>
          </cell>
          <cell r="E645">
            <v>8.7899999999999991</v>
          </cell>
        </row>
        <row r="646">
          <cell r="A646">
            <v>1404</v>
          </cell>
          <cell r="B646" t="str">
            <v>INSUMO NACIONAL CAIXA</v>
          </cell>
          <cell r="C646" t="str">
            <v>COLAR TOMADA PVC, COM TRAVAS, SAIDA ROSCAVEL COM BUCHA DE LATAO, DE 85 MM X 1/2", PARA LIGACAO PREDIAL DE AGUA</v>
          </cell>
          <cell r="D646" t="str">
            <v>UN</v>
          </cell>
          <cell r="E646">
            <v>22.23</v>
          </cell>
        </row>
        <row r="647">
          <cell r="A647">
            <v>1406</v>
          </cell>
          <cell r="B647" t="str">
            <v>INSUMO NACIONAL CAIXA</v>
          </cell>
          <cell r="C647" t="str">
            <v>COLAR TOMADA PVC, COM TRAVAS, SAIDA ROSCAVEL COM BUCHA DE LATAO, DE 60 MM X 3/4", PARA LIGACAO PREDIAL DE AGUA</v>
          </cell>
          <cell r="D647" t="str">
            <v>UN</v>
          </cell>
          <cell r="E647">
            <v>16.829999999999998</v>
          </cell>
        </row>
        <row r="648">
          <cell r="A648">
            <v>1407</v>
          </cell>
          <cell r="B648" t="str">
            <v>INSUMO NACIONAL CAIXA</v>
          </cell>
          <cell r="C648" t="str">
            <v>COLAR TOMADA PVC, COM TRAVAS, SAIDA ROSCAVEL COM BUCHA DE LATAO, DE 75 MM X 1/2", PARA LIGACAO PREDIAL DE AGUA</v>
          </cell>
          <cell r="D648" t="str">
            <v>UN</v>
          </cell>
          <cell r="E648">
            <v>20.97</v>
          </cell>
        </row>
        <row r="649">
          <cell r="A649">
            <v>1410</v>
          </cell>
          <cell r="B649" t="str">
            <v>INSUMO NACIONAL CAIXA</v>
          </cell>
          <cell r="C649" t="str">
            <v>COLAR TOMADA PVC, COM TRAVAS, SAIDA ROSCAVEL COM BUCHA DE LATAO, DE 85 MM X 3/4", PARA LIGACAO PREDIAL DE AGUA</v>
          </cell>
          <cell r="D649" t="str">
            <v>UN</v>
          </cell>
          <cell r="E649">
            <v>22.23</v>
          </cell>
        </row>
        <row r="650">
          <cell r="A650">
            <v>1411</v>
          </cell>
          <cell r="B650" t="str">
            <v>INSUMO NACIONAL CAIXA</v>
          </cell>
          <cell r="C650" t="str">
            <v>COLAR TOMADA PVC, COM TRAVAS, SAIDA ROSCAVEL COM BUCHA DE LATAO, DE 110 MM X 1/2", PARA LIGACAO PREDIAL DE AGUA</v>
          </cell>
          <cell r="D650" t="str">
            <v>UN</v>
          </cell>
          <cell r="E650">
            <v>25.32</v>
          </cell>
        </row>
        <row r="651">
          <cell r="A651">
            <v>1412</v>
          </cell>
          <cell r="B651" t="str">
            <v>INSUMO NACIONAL CAIXA</v>
          </cell>
          <cell r="C651" t="str">
            <v>COLAR TOMADA PVC, COM TRAVAS, SAIDA COM ROSCA, DE 85 MM X 1/2", PARA LIGACAO PREDIAL DE AGUA</v>
          </cell>
          <cell r="D651" t="str">
            <v>UN</v>
          </cell>
          <cell r="E651">
            <v>13.93</v>
          </cell>
        </row>
        <row r="652">
          <cell r="A652">
            <v>1413</v>
          </cell>
          <cell r="B652" t="str">
            <v>INSUMO NACIONAL CAIXA</v>
          </cell>
          <cell r="C652" t="str">
            <v>COLAR TOMADA PVC, COM TRAVAS, SAIDA COM ROSCA, DE 75 MM X 1/2", PARA LIGACAO PREDIAL DE AGUA</v>
          </cell>
          <cell r="D652" t="str">
            <v>UN</v>
          </cell>
          <cell r="E652">
            <v>13.43</v>
          </cell>
        </row>
        <row r="653">
          <cell r="A653">
            <v>1414</v>
          </cell>
          <cell r="B653" t="str">
            <v>INSUMO NACIONAL CAIXA</v>
          </cell>
          <cell r="C653" t="str">
            <v>COLAR TOMADA PVC, COM TRAVAS, SAIDA COM ROSCA, DE 60 MM X 3/4", PARA LIGACAO PREDIAL DE AGUA</v>
          </cell>
          <cell r="D653" t="str">
            <v>UN</v>
          </cell>
          <cell r="E653">
            <v>11.1</v>
          </cell>
        </row>
        <row r="654">
          <cell r="A654">
            <v>1415</v>
          </cell>
          <cell r="B654" t="str">
            <v>INSUMO NACIONAL CAIXA</v>
          </cell>
          <cell r="C654" t="str">
            <v>COLAR TOMADA PVC, COM TRAVAS, SAIDA COM ROSCA, DE 60 MM X 1/2", PARA LIGACAO PREDIAL DE AGUA</v>
          </cell>
          <cell r="D654" t="str">
            <v>UN</v>
          </cell>
          <cell r="E654">
            <v>11.1</v>
          </cell>
        </row>
        <row r="655">
          <cell r="A655">
            <v>1416</v>
          </cell>
          <cell r="B655" t="str">
            <v>INSUMO NACIONAL CAIXA</v>
          </cell>
          <cell r="C655" t="str">
            <v>COLAR TOMADA PVC, COM TRAVAS, SAIDA COM ROSCA, DE 85 MM X 3/4", PARA LIGACAO PREDIAL DE AGUA</v>
          </cell>
          <cell r="D655" t="str">
            <v>UN</v>
          </cell>
          <cell r="E655">
            <v>13.93</v>
          </cell>
        </row>
        <row r="656">
          <cell r="A656">
            <v>1417</v>
          </cell>
          <cell r="B656" t="str">
            <v>INSUMO NACIONAL CAIXA</v>
          </cell>
          <cell r="C656" t="str">
            <v>COLAR TOMADA PVC, COM TRAVAS, SAIDA COM ROSCA, DE 75 MM X 3/4", PARA LIGACAO PREDIAL DE AGUA</v>
          </cell>
          <cell r="D656" t="str">
            <v>UN</v>
          </cell>
          <cell r="E656">
            <v>13.43</v>
          </cell>
        </row>
        <row r="657">
          <cell r="A657">
            <v>1418</v>
          </cell>
          <cell r="B657" t="str">
            <v>INSUMO NACIONAL CAIXA</v>
          </cell>
          <cell r="C657" t="str">
            <v>COLAR TOMADA PVC, COM TRAVAS, SAIDA ROSCAVEL COM BUCHA DE LATAO, DE 75 MM X 3/4", PARA LIGACAO PREDIAL DE AGUA</v>
          </cell>
          <cell r="D657" t="str">
            <v>UN</v>
          </cell>
          <cell r="E657">
            <v>20.97</v>
          </cell>
        </row>
        <row r="658">
          <cell r="A658">
            <v>1419</v>
          </cell>
          <cell r="B658" t="str">
            <v>INSUMO NACIONAL CAIXA</v>
          </cell>
          <cell r="C658" t="str">
            <v>COLAR TOMADA PVC, COM TRAVAS, SAIDA COM ROSCA, DE 50 MM X 1/2", PARA LIGACAO PREDIAL DE AGUA</v>
          </cell>
          <cell r="D658" t="str">
            <v>UN</v>
          </cell>
          <cell r="E658">
            <v>9.89</v>
          </cell>
        </row>
        <row r="659">
          <cell r="A659">
            <v>1420</v>
          </cell>
          <cell r="B659" t="str">
            <v>INSUMO NACIONAL CAIXA</v>
          </cell>
          <cell r="C659" t="str">
            <v>COLAR TOMADA PVC, COM TRAVAS, SAIDA COM ROSCA, DE 40 MM X 3/4", PARA LIGACAO PREDIAL DE AGUA</v>
          </cell>
          <cell r="D659" t="str">
            <v>UN</v>
          </cell>
          <cell r="E659">
            <v>9.1300000000000008</v>
          </cell>
        </row>
        <row r="660">
          <cell r="A660">
            <v>1421</v>
          </cell>
          <cell r="B660" t="str">
            <v>INSUMO NACIONAL CAIXA</v>
          </cell>
          <cell r="C660" t="str">
            <v>COLAR TOMADA PVC, COM TRAVAS, SAIDA COM ROSCA, DE 40 MM X 1/2", PARA LIGACAO PREDIAL DE AGUA</v>
          </cell>
          <cell r="D660" t="str">
            <v>UN</v>
          </cell>
          <cell r="E660">
            <v>9.1300000000000008</v>
          </cell>
        </row>
        <row r="661">
          <cell r="A661">
            <v>1423</v>
          </cell>
          <cell r="B661" t="str">
            <v>INSUMO NACIONAL CAIXA</v>
          </cell>
          <cell r="C661" t="str">
            <v>COLAR TOMADA PVC, COM TRAVAS, SAIDA COM ROSCA, DE 32 MM X 3/4", PARA LIGACAO PREDIAL DE AGUA</v>
          </cell>
          <cell r="D661" t="str">
            <v>UN</v>
          </cell>
          <cell r="E661">
            <v>8.7899999999999991</v>
          </cell>
        </row>
        <row r="662">
          <cell r="A662">
            <v>1427</v>
          </cell>
          <cell r="B662" t="str">
            <v>INSUMO NACIONAL CAIXA</v>
          </cell>
          <cell r="C662" t="str">
            <v>COLAR TOMADA PVC, COM TRAVAS, SAIDA COM ROSCA, DE 110 MM X 3/4", PARA LIGACAO PREDIAL DE AGUA</v>
          </cell>
          <cell r="D662" t="str">
            <v>UN</v>
          </cell>
          <cell r="E662">
            <v>16.66</v>
          </cell>
        </row>
        <row r="663">
          <cell r="A663">
            <v>1435</v>
          </cell>
          <cell r="B663" t="str">
            <v>INSUMO NACIONAL CAIXA</v>
          </cell>
          <cell r="C663" t="str">
            <v>COLAR TOMADA PVC, COM TRAVAS, SAIDA ROSCAVEL COM BUCHA DE LATAO, DE 60 MM X 1/2", PARA LIGACAO PREDIAL DE AGUA</v>
          </cell>
          <cell r="D663" t="str">
            <v>UN</v>
          </cell>
          <cell r="E663">
            <v>16.829999999999998</v>
          </cell>
        </row>
        <row r="664">
          <cell r="A664">
            <v>1436</v>
          </cell>
          <cell r="B664" t="str">
            <v>INSUMO NACIONAL CAIXA</v>
          </cell>
          <cell r="C664" t="str">
            <v>COLAR TOMADA PVC, COM TRAVAS, SAIDA COM ROSCA, DE 110 MM X 1/2", PARA LIGACAO PREDIAL DE AGUA</v>
          </cell>
          <cell r="D664" t="str">
            <v>UN</v>
          </cell>
          <cell r="E664">
            <v>16.66</v>
          </cell>
        </row>
        <row r="665">
          <cell r="A665">
            <v>1439</v>
          </cell>
          <cell r="B665" t="str">
            <v>INSUMO NACIONAL CAIXA</v>
          </cell>
          <cell r="C665" t="str">
            <v>COLAR TOMADA PVC, COM TRAVAS, SAIDA COM ROSCA, DE 50 MM X 3/4", PARA LIGACAO PREDIAL DE AGUA</v>
          </cell>
          <cell r="D665" t="str">
            <v>UN</v>
          </cell>
          <cell r="E665">
            <v>9.89</v>
          </cell>
        </row>
        <row r="666">
          <cell r="A666">
            <v>1442</v>
          </cell>
          <cell r="B666" t="str">
            <v>INSUMO NACIONAL CAIXA</v>
          </cell>
          <cell r="C666" t="str">
            <v>COMPACTADOR DE SOLO, TIPO PLACA VIBRATORIA REVERSIVEL, COM MOTOR A GASOLINA DE 4 TEMPOS, PESO ENTRE 125 E 150 KG, FORCACENTRIFUGA ENTRE 2500 E 2800 KGF, LARGURA DE TRABALHO ENTRE400 E 450 MM, FREQUENCIA DE VIBRACAO ENTRE 4.300 E 4.500 RPM, VELOCIDADE DE TRABALHO ENTRE 15 E 20 M/MIN, POTENCIA ENTRE</v>
          </cell>
          <cell r="D666" t="str">
            <v>UN</v>
          </cell>
          <cell r="E666">
            <v>11230.73</v>
          </cell>
        </row>
        <row r="667">
          <cell r="A667">
            <v>1443</v>
          </cell>
          <cell r="B667" t="str">
            <v>INSUMO NACIONAL CAIXA</v>
          </cell>
          <cell r="C667" t="str">
            <v>COMPACTADOR DE SOLOS COM PLACA VIBRATORIA, DE 135 A 156 KG,COM MOTOR A DIESEL OU GASOLINA DE 4 A 6 HP, NAO REVERSIVEL (LOCACAO)</v>
          </cell>
          <cell r="D667" t="str">
            <v>H</v>
          </cell>
          <cell r="E667">
            <v>2.59</v>
          </cell>
        </row>
        <row r="668">
          <cell r="A668">
            <v>1444</v>
          </cell>
          <cell r="B668" t="str">
            <v>INSUMO NACIONAL CAIXA</v>
          </cell>
          <cell r="C668" t="str">
            <v>COMPACTADOR SOLOS COM PLACA VIBRATORIA MOTOR DIESEL/GASOLINAMENOR OU IGUAL A 10CV NAO REVERSIVEL TIPO CLARIDOM CS- 30 OU EQUIVALENTE</v>
          </cell>
          <cell r="D668" t="str">
            <v>H</v>
          </cell>
          <cell r="E668">
            <v>2.77</v>
          </cell>
        </row>
        <row r="669">
          <cell r="A669">
            <v>1445</v>
          </cell>
          <cell r="B669" t="str">
            <v>INSUMO NACIONAL CAIXA</v>
          </cell>
          <cell r="C669" t="str">
            <v>COMPACTADOR SOLOS TIPO SAPO C/ MOTOR DIESEL/GASOLINA *3HP* NAO REVERSIVEL PADRAO DYNAPAL LC -7 I R OU EQUIV.</v>
          </cell>
          <cell r="D669" t="str">
            <v>H</v>
          </cell>
          <cell r="E669">
            <v>3.1</v>
          </cell>
        </row>
        <row r="670">
          <cell r="A670">
            <v>1448</v>
          </cell>
          <cell r="B670" t="str">
            <v>INSUMO NACIONAL CAIXA</v>
          </cell>
          <cell r="C670" t="str">
            <v>COMPACTADOR SOLOS PNEUMATICO TIPO SAPO ATE 35KG TIPO CLOZIRONE OU EQUIV.</v>
          </cell>
          <cell r="D670" t="str">
            <v>H</v>
          </cell>
          <cell r="E670">
            <v>3.1</v>
          </cell>
        </row>
        <row r="671">
          <cell r="A671">
            <v>1449</v>
          </cell>
          <cell r="B671" t="str">
            <v>INSUMO NACIONAL CAIXA</v>
          </cell>
          <cell r="C671" t="str">
            <v>COMPACTADOR SOLOS C/ PLACA VIBRATORIA MOTOR DIESEL/GASOLINA* 5HP * NAO REVERSIVEL TIPO CLARIDOM CS-15 OU EQUIV.</v>
          </cell>
          <cell r="D671" t="str">
            <v>H</v>
          </cell>
          <cell r="E671">
            <v>2.33</v>
          </cell>
        </row>
        <row r="672">
          <cell r="A672">
            <v>1453</v>
          </cell>
          <cell r="B672" t="str">
            <v>INSUMO NACIONAL CAIXA</v>
          </cell>
          <cell r="C672" t="str">
            <v>COMPACTADOR SOLOS C/ PLACA VIBRATORIA MOTOR DIESEL/GASOLINA7 A 10HP 400KG NAO REVERSIVEL TIPO DYNAPAC CM-20 OU EQUIV.</v>
          </cell>
          <cell r="D672" t="str">
            <v>H</v>
          </cell>
          <cell r="E672">
            <v>3.1</v>
          </cell>
        </row>
        <row r="673">
          <cell r="A673">
            <v>1507</v>
          </cell>
          <cell r="B673" t="str">
            <v>INSUMO NACIONAL CAIXA</v>
          </cell>
          <cell r="C673" t="str">
            <v>!EM PROCESSO DE DESATIVACAO! COMPRESSOR DE AR REBOCAVEL DE 200 PCM, 102 PSI E MOTOR DIESEL DE 79 CV</v>
          </cell>
          <cell r="D673" t="str">
            <v>UN</v>
          </cell>
          <cell r="E673">
            <v>35047.26</v>
          </cell>
        </row>
        <row r="674">
          <cell r="A674">
            <v>1508</v>
          </cell>
          <cell r="B674" t="str">
            <v>INSUMO NACIONAL CAIXA</v>
          </cell>
          <cell r="C674" t="str">
            <v>!EM PROCESSO DE DESATIVACAO! COMPRESSOR DE AR DIESEL REBOCAVEL 160PCM</v>
          </cell>
          <cell r="D674" t="str">
            <v>H</v>
          </cell>
          <cell r="E674">
            <v>11.24</v>
          </cell>
        </row>
        <row r="675">
          <cell r="A675">
            <v>1509</v>
          </cell>
          <cell r="B675" t="str">
            <v>INSUMO NACIONAL CAIXA</v>
          </cell>
          <cell r="C675" t="str">
            <v>!EM PROCESSO DE DESATIVACAO! COMPRESSOR DE AR REBOCAVEL COMMOTOR DIESEL, 250 PCM - (LOCACAO).</v>
          </cell>
          <cell r="D675" t="str">
            <v>H</v>
          </cell>
          <cell r="E675">
            <v>13.5</v>
          </cell>
        </row>
        <row r="676">
          <cell r="A676">
            <v>1511</v>
          </cell>
          <cell r="B676" t="str">
            <v>INSUMO NACIONAL CAIXA</v>
          </cell>
          <cell r="C676" t="str">
            <v>!EM PROCESSO DE DESATIVACAO! COMPRESSOR DE AR DIESEL REBOCAVEL 125 A 134PCM.</v>
          </cell>
          <cell r="D676" t="str">
            <v>H</v>
          </cell>
          <cell r="E676">
            <v>10.4</v>
          </cell>
        </row>
        <row r="677">
          <cell r="A677">
            <v>1512</v>
          </cell>
          <cell r="B677" t="str">
            <v>INSUMO NACIONAL CAIXA</v>
          </cell>
          <cell r="C677" t="str">
            <v>!EM PROCESSO DE DESATIVACAO! COMPRESSOR DE AR DIESEL REBOCAVEL 250 A 275PCM</v>
          </cell>
          <cell r="D677" t="str">
            <v>H</v>
          </cell>
          <cell r="E677">
            <v>13.5</v>
          </cell>
        </row>
        <row r="678">
          <cell r="A678">
            <v>1513</v>
          </cell>
          <cell r="B678" t="str">
            <v>INSUMO NACIONAL CAIXA</v>
          </cell>
          <cell r="C678" t="str">
            <v>!EM PROCESSO DE DESATIVACAO! COMPRESSOR DE AR DIESEL REBOCAVEL 160 A 170PCM C/ 1 MARTELETE ROMPEDOR</v>
          </cell>
          <cell r="D678" t="str">
            <v>H</v>
          </cell>
          <cell r="E678">
            <v>14.06</v>
          </cell>
        </row>
        <row r="679">
          <cell r="A679">
            <v>1514</v>
          </cell>
          <cell r="B679" t="str">
            <v>INSUMO NACIONAL CAIXA</v>
          </cell>
          <cell r="C679" t="str">
            <v>!EM PROCESSO DE DESATIVACAO! COMPRESSOR DE AR DIESEL REBOCAVEL 365PCM</v>
          </cell>
          <cell r="D679" t="str">
            <v>H</v>
          </cell>
          <cell r="E679">
            <v>18.28</v>
          </cell>
        </row>
        <row r="680">
          <cell r="A680">
            <v>1515</v>
          </cell>
          <cell r="B680" t="str">
            <v>INSUMO NACIONAL CAIXA</v>
          </cell>
          <cell r="C680" t="str">
            <v>!EM PROCESSO DE DESATIVACAO! COMPRESSOR DE AR DIESEL REBOCAVEL 600PCM</v>
          </cell>
          <cell r="D680" t="str">
            <v>H</v>
          </cell>
          <cell r="E680">
            <v>28.68</v>
          </cell>
        </row>
        <row r="681">
          <cell r="A681">
            <v>1518</v>
          </cell>
          <cell r="B681" t="str">
            <v>INSUMO NACIONAL CAIXA</v>
          </cell>
          <cell r="C681" t="str">
            <v>CONCRETO BETUMINOSO USINADO A QUENTE (CBUQ) PARA PAVIMENTACAO ASFALTICA, PADRAO DNIT, FAIXA C, COM CAP 50/70 - AQUISICAOPOSTO USINA</v>
          </cell>
          <cell r="D681" t="str">
            <v>T</v>
          </cell>
          <cell r="E681">
            <v>285</v>
          </cell>
        </row>
        <row r="682">
          <cell r="A682">
            <v>1520</v>
          </cell>
          <cell r="B682" t="str">
            <v>INSUMO NACIONAL CAIXA</v>
          </cell>
          <cell r="C682" t="str">
            <v>CONCRETO BETUMINOSO USINADO A QUENTE (CBUQ) PARA PAVIMENTACAO ASFALTICA, PADRAO DNIT, FAIXA C, COM CAP 50/70 - DMT = 10KM</v>
          </cell>
          <cell r="D682" t="str">
            <v>M3</v>
          </cell>
          <cell r="E682">
            <v>710.22</v>
          </cell>
        </row>
        <row r="683">
          <cell r="A683">
            <v>1523</v>
          </cell>
          <cell r="B683" t="str">
            <v>INSUMO NACIONAL CAIXA</v>
          </cell>
          <cell r="C683" t="str">
            <v>CONCRETO USINADO CONVENCIONAL (NAO BOMBEAVEL) CLASSE DE RESISTENCIA C15, COM BRITA 1 E 2, SLUMP = 80 MM +/- 10 MM (NBR 8953)</v>
          </cell>
          <cell r="D683" t="str">
            <v>M3</v>
          </cell>
          <cell r="E683">
            <v>277.10000000000002</v>
          </cell>
        </row>
        <row r="684">
          <cell r="A684">
            <v>1524</v>
          </cell>
          <cell r="B684" t="str">
            <v>INSUMO NACIONAL CAIXA</v>
          </cell>
          <cell r="C684" t="str">
            <v>CONCRETO USINADO BOMBEAVEL, CLASSE DE RESISTENCIA C20, COM BRITA 0 E 1, SLUMP = 100 +/- 20 MM, INCLUI SERVICO DE BOMBEAMENTO (NBR 8953)</v>
          </cell>
          <cell r="D684" t="str">
            <v>M3</v>
          </cell>
          <cell r="E684">
            <v>320</v>
          </cell>
        </row>
        <row r="685">
          <cell r="A685">
            <v>1525</v>
          </cell>
          <cell r="B685" t="str">
            <v>INSUMO NACIONAL CAIXA</v>
          </cell>
          <cell r="C685" t="str">
            <v>CONCRETO USINADO BOMBEAVEL, CLASSE DE RESISTENCIA C30, COM BRITA 0 E 1, SLUMP = 100 +/- 20 MM, INCLUI SERVICO DE BOMBEAMENTO (NBR 8953)</v>
          </cell>
          <cell r="D685" t="str">
            <v>M3</v>
          </cell>
          <cell r="E685">
            <v>344.7</v>
          </cell>
        </row>
        <row r="686">
          <cell r="A686">
            <v>1527</v>
          </cell>
          <cell r="B686" t="str">
            <v>INSUMO NACIONAL CAIXA</v>
          </cell>
          <cell r="C686" t="str">
            <v>CONCRETO USINADO BOMBEAVEL, CLASSE DE RESISTENCIA C25, COM BRITA 0 E 1, SLUMP = 100 +/- 20 MM, INCLUI SERVICO DE BOMBEAMENTO (NBR 8953)</v>
          </cell>
          <cell r="D686" t="str">
            <v>M3</v>
          </cell>
          <cell r="E686">
            <v>333.47</v>
          </cell>
        </row>
        <row r="687">
          <cell r="A687">
            <v>1535</v>
          </cell>
          <cell r="B687" t="str">
            <v>INSUMO NACIONAL CAIXA</v>
          </cell>
          <cell r="C687" t="str">
            <v>TERMINAL METALICO A PRESSAO PARA 1 CABO DE 6 A 10 MM2, COM 1FURO DE FIXACAO</v>
          </cell>
          <cell r="D687" t="str">
            <v>UN</v>
          </cell>
          <cell r="E687">
            <v>2.67</v>
          </cell>
        </row>
        <row r="688">
          <cell r="A688">
            <v>1536</v>
          </cell>
          <cell r="B688" t="str">
            <v>INSUMO NACIONAL CAIXA</v>
          </cell>
          <cell r="C688" t="str">
            <v>!EM PROCESSO DE DESATIVACAO! TERMINAL A PRESSAO DE BRONZE P/CABO A BARRA, CABO 10 A 16MM2, C/ 1 FURO DE FIXACAO</v>
          </cell>
          <cell r="D688" t="str">
            <v>UN</v>
          </cell>
          <cell r="E688">
            <v>3.87</v>
          </cell>
        </row>
        <row r="689">
          <cell r="A689">
            <v>1537</v>
          </cell>
          <cell r="B689" t="str">
            <v>INSUMO NACIONAL CAIXA</v>
          </cell>
          <cell r="C689" t="str">
            <v>!EM PROCESSO DE DESATIVACAO! TERMINAL A PRESSAO DE BRONZE P/CABO A BARRA, CABO 25 A 35MM2 C/ 1 FURO DE FIXACAO</v>
          </cell>
          <cell r="D689" t="str">
            <v>UN</v>
          </cell>
          <cell r="E689">
            <v>5.16</v>
          </cell>
        </row>
        <row r="690">
          <cell r="A690">
            <v>1539</v>
          </cell>
          <cell r="B690" t="str">
            <v>INSUMO NACIONAL CAIXA</v>
          </cell>
          <cell r="C690" t="str">
            <v>CONECTOR METALICO TIPO PARAFUSO FENDIDO (SPLIT BOLT), PARA CABOS ATE 16 MM2</v>
          </cell>
          <cell r="D690" t="str">
            <v>UN</v>
          </cell>
          <cell r="E690">
            <v>3.76</v>
          </cell>
        </row>
        <row r="691">
          <cell r="A691">
            <v>1542</v>
          </cell>
          <cell r="B691" t="str">
            <v>INSUMO NACIONAL CAIXA</v>
          </cell>
          <cell r="C691" t="str">
            <v>TERMINAL METALICO A PRESSAO 1 CABO, PARA CABOS DE 4 A 10 MM2, COM 2 FUROS PARA FIXACAO</v>
          </cell>
          <cell r="D691" t="str">
            <v>UN</v>
          </cell>
          <cell r="E691">
            <v>11.16</v>
          </cell>
        </row>
        <row r="692">
          <cell r="A692">
            <v>1543</v>
          </cell>
          <cell r="B692" t="str">
            <v>INSUMO NACIONAL CAIXA</v>
          </cell>
          <cell r="C692" t="str">
            <v>TERMINAL METALICO A PRESSAO PARA 1 CABO DE 16 A 25 MM2, COM2 FUROS PARA FIXACAO</v>
          </cell>
          <cell r="D692" t="str">
            <v>UN</v>
          </cell>
          <cell r="E692">
            <v>13.55</v>
          </cell>
        </row>
        <row r="693">
          <cell r="A693">
            <v>1545</v>
          </cell>
          <cell r="B693" t="str">
            <v>INSUMO NACIONAL CAIXA</v>
          </cell>
          <cell r="C693" t="str">
            <v>TERMINAL METALICO A PRESSAO PARA 1 CABO DE 50 A 70 MM2, COM2 FUROS PARA FIXACAO</v>
          </cell>
          <cell r="D693" t="str">
            <v>UN</v>
          </cell>
          <cell r="E693">
            <v>32.1</v>
          </cell>
        </row>
        <row r="694">
          <cell r="A694">
            <v>1546</v>
          </cell>
          <cell r="B694" t="str">
            <v>INSUMO NACIONAL CAIXA</v>
          </cell>
          <cell r="C694" t="str">
            <v>TERMINAL METALICO A PRESSAO PARA 1 CABO DE 95 A 120 MM2, COM2 FUROS PARA FIXACAO</v>
          </cell>
          <cell r="D694" t="str">
            <v>UN</v>
          </cell>
          <cell r="E694">
            <v>54.17</v>
          </cell>
        </row>
        <row r="695">
          <cell r="A695">
            <v>1547</v>
          </cell>
          <cell r="B695" t="str">
            <v>INSUMO NACIONAL CAIXA</v>
          </cell>
          <cell r="C695" t="str">
            <v>TERMINAL METALICO A PRESSAO PARA 1 CABO DE 150 A 185 MM2, COM 2 FUROS PARA FIXACAO</v>
          </cell>
          <cell r="D695" t="str">
            <v>UN</v>
          </cell>
          <cell r="E695">
            <v>65.459999999999994</v>
          </cell>
        </row>
        <row r="696">
          <cell r="A696">
            <v>1550</v>
          </cell>
          <cell r="B696" t="str">
            <v>INSUMO NACIONAL CAIXA</v>
          </cell>
          <cell r="C696" t="str">
            <v>CONECTOR METALICO TIPO PARAFUSO FENDIDO (SPLIT BOLT), PARA CABOS ATE 25 MM2</v>
          </cell>
          <cell r="D696" t="str">
            <v>UN</v>
          </cell>
          <cell r="E696">
            <v>3.96</v>
          </cell>
        </row>
        <row r="697">
          <cell r="A697">
            <v>1562</v>
          </cell>
          <cell r="B697" t="str">
            <v>INSUMO NACIONAL CAIXA</v>
          </cell>
          <cell r="C697" t="str">
            <v>CONECTOR METALICO TIPO PARAFUSO FENDIDO (SPLIT BOLT), COM SEPARADOR DE CABOS BIMETALICOS, PARA CABOS ATE 50 MM2</v>
          </cell>
          <cell r="D697" t="str">
            <v>UN</v>
          </cell>
          <cell r="E697">
            <v>8</v>
          </cell>
        </row>
        <row r="698">
          <cell r="A698">
            <v>1563</v>
          </cell>
          <cell r="B698" t="str">
            <v>INSUMO NACIONAL CAIXA</v>
          </cell>
          <cell r="C698" t="str">
            <v>CONECTOR METALICO TIPO PARAFUSO FENDIDO (SPLIT BOLT), COM SEPARADOR DE CABOS BIMETALICOS, PARA CABOS ATE 70 MM2</v>
          </cell>
          <cell r="D698" t="str">
            <v>UN</v>
          </cell>
          <cell r="E698">
            <v>10.73</v>
          </cell>
        </row>
        <row r="699">
          <cell r="A699">
            <v>1564</v>
          </cell>
          <cell r="B699" t="str">
            <v>INSUMO NACIONAL CAIXA</v>
          </cell>
          <cell r="C699" t="str">
            <v>GRAMPO PARALELO METALICO PARA CABO DE 6 A 50 MM2, COM 2 PARAFUSOS</v>
          </cell>
          <cell r="D699" t="str">
            <v>UN</v>
          </cell>
          <cell r="E699">
            <v>5.5</v>
          </cell>
        </row>
        <row r="700">
          <cell r="A700">
            <v>1570</v>
          </cell>
          <cell r="B700" t="str">
            <v>INSUMO NACIONAL CAIXA</v>
          </cell>
          <cell r="C700" t="str">
            <v>TERMINAL A COMPRESSAO EM COBRE ESTANHADO PARA CABO 2,5 MM2,1 FURO E 1 COMPRESSAO, PARA PARAFUSO DE FIXACAO M5</v>
          </cell>
          <cell r="D700" t="str">
            <v>UN</v>
          </cell>
          <cell r="E700">
            <v>0.48</v>
          </cell>
        </row>
        <row r="701">
          <cell r="A701">
            <v>1571</v>
          </cell>
          <cell r="B701" t="str">
            <v>INSUMO NACIONAL CAIXA</v>
          </cell>
          <cell r="C701" t="str">
            <v>TERMINAL A COMPRESSAO EM COBRE ESTANHADO PARA CABO 4 MM2, 1FURO E 1 COMPRESSAO, PARA PARAFUSO DE FIXACAO M5</v>
          </cell>
          <cell r="D701" t="str">
            <v>UN</v>
          </cell>
          <cell r="E701">
            <v>0.63</v>
          </cell>
        </row>
        <row r="702">
          <cell r="A702">
            <v>1573</v>
          </cell>
          <cell r="B702" t="str">
            <v>INSUMO NACIONAL CAIXA</v>
          </cell>
          <cell r="C702" t="str">
            <v>TERMINAL A COMPRESSAO EM COBRE ESTANHADO PARA CABO 6 MM2, 1FURO E 1 COMPRESSAO, PARA PARAFUSO DE FIXACAO M6</v>
          </cell>
          <cell r="D702" t="str">
            <v>UN</v>
          </cell>
          <cell r="E702">
            <v>0.75</v>
          </cell>
        </row>
        <row r="703">
          <cell r="A703">
            <v>1574</v>
          </cell>
          <cell r="B703" t="str">
            <v>INSUMO NACIONAL CAIXA</v>
          </cell>
          <cell r="C703" t="str">
            <v>TERMINAL A COMPRESSAO EM COBRE ESTANHADO PARA CABO 10 MM2, 1FURO E 1 COMPRESSAO, PARA PARAFUSO DE FIXACAO M6</v>
          </cell>
          <cell r="D703" t="str">
            <v>UN</v>
          </cell>
          <cell r="E703">
            <v>0.81</v>
          </cell>
        </row>
        <row r="704">
          <cell r="A704">
            <v>1575</v>
          </cell>
          <cell r="B704" t="str">
            <v>INSUMO NACIONAL CAIXA</v>
          </cell>
          <cell r="C704" t="str">
            <v>TERMINAL A COMPRESSAO EM COBRE ESTANHADO PARA CABO 16 MM2, 1FURO E 1 COMPRESSAO, PARA PARAFUSO DE FIXACAO M6</v>
          </cell>
          <cell r="D704" t="str">
            <v>UN</v>
          </cell>
          <cell r="E704">
            <v>0.97</v>
          </cell>
        </row>
        <row r="705">
          <cell r="A705">
            <v>1576</v>
          </cell>
          <cell r="B705" t="str">
            <v>INSUMO NACIONAL CAIXA</v>
          </cell>
          <cell r="C705" t="str">
            <v>TERMINAL A COMPRESSAO EM COBRE ESTANHADO PARA CABO 25 MM2, 1FURO E 1 COMPRESSAO, PARA PARAFUSO DE FIXACAO M8</v>
          </cell>
          <cell r="D705" t="str">
            <v>UN</v>
          </cell>
          <cell r="E705">
            <v>1.34</v>
          </cell>
        </row>
        <row r="706">
          <cell r="A706">
            <v>1577</v>
          </cell>
          <cell r="B706" t="str">
            <v>INSUMO NACIONAL CAIXA</v>
          </cell>
          <cell r="C706" t="str">
            <v>TERMINAL A COMPRESSAO EM COBRE ESTANHADO PARA CABO 35 MM2, 1FURO E 1 COMPRESSAO, PARA PARAFUSO DE FIXACAO M8</v>
          </cell>
          <cell r="D706" t="str">
            <v>UN</v>
          </cell>
          <cell r="E706">
            <v>1.51</v>
          </cell>
        </row>
        <row r="707">
          <cell r="A707">
            <v>1578</v>
          </cell>
          <cell r="B707" t="str">
            <v>INSUMO NACIONAL CAIXA</v>
          </cell>
          <cell r="C707" t="str">
            <v>TERMINAL A COMPRESSAO EM COBRE ESTANHADO PARA CABO 50 MM2, 1FURO E 1 COMPRESSAO, PARA PARAFUSO DE FIXACAO M8</v>
          </cell>
          <cell r="D707" t="str">
            <v>UN</v>
          </cell>
          <cell r="E707">
            <v>2.62</v>
          </cell>
        </row>
        <row r="708">
          <cell r="A708">
            <v>1579</v>
          </cell>
          <cell r="B708" t="str">
            <v>INSUMO NACIONAL CAIXA</v>
          </cell>
          <cell r="C708" t="str">
            <v>TERMINAL A COMPRESSAO EM COBRE ESTANHADO PARA CABO 70 MM2, 1FURO E 1 COMPRESSAO, PARA PARAFUSO DE FIXACAO M10</v>
          </cell>
          <cell r="D708" t="str">
            <v>UN</v>
          </cell>
          <cell r="E708">
            <v>3.27</v>
          </cell>
        </row>
        <row r="709">
          <cell r="A709">
            <v>1580</v>
          </cell>
          <cell r="B709" t="str">
            <v>INSUMO NACIONAL CAIXA</v>
          </cell>
          <cell r="C709" t="str">
            <v>TERMINAL A COMPRESSAO EM COBRE ESTANHADO PARA CABO 95 MM2, 1FURO E 1 COMPRESSAO, PARA PARAFUSO DE FIXACAO M12</v>
          </cell>
          <cell r="D709" t="str">
            <v>UN</v>
          </cell>
          <cell r="E709">
            <v>4.03</v>
          </cell>
        </row>
        <row r="710">
          <cell r="A710">
            <v>1581</v>
          </cell>
          <cell r="B710" t="str">
            <v>INSUMO NACIONAL CAIXA</v>
          </cell>
          <cell r="C710" t="str">
            <v>TERMINAL A COMPRESSAO EM COBRE ESTANHADO PARA CABO 120 MM2,1 FURO E 1 COMPRESSAO, PARA PARAFUSO DE FIXACAO M12</v>
          </cell>
          <cell r="D710" t="str">
            <v>UN</v>
          </cell>
          <cell r="E710">
            <v>5.66</v>
          </cell>
        </row>
        <row r="711">
          <cell r="A711">
            <v>1585</v>
          </cell>
          <cell r="B711" t="str">
            <v>INSUMO NACIONAL CAIXA</v>
          </cell>
          <cell r="C711" t="str">
            <v>TERMINAL METALICO A PRESSAO PARA 1 CABO DE 16 MM2, COM 1 FURO DE FIXACAO</v>
          </cell>
          <cell r="D711" t="str">
            <v>UN</v>
          </cell>
          <cell r="E711">
            <v>2.62</v>
          </cell>
        </row>
        <row r="712">
          <cell r="A712">
            <v>1586</v>
          </cell>
          <cell r="B712" t="str">
            <v>INSUMO NACIONAL CAIXA</v>
          </cell>
          <cell r="C712" t="str">
            <v>TERMINAL METALICO A PRESSAO PARA 1 CABO DE 25 MM2, COM 1 FURO DE FIXACAO</v>
          </cell>
          <cell r="D712" t="str">
            <v>UN</v>
          </cell>
          <cell r="E712">
            <v>3.32</v>
          </cell>
        </row>
        <row r="713">
          <cell r="A713">
            <v>1587</v>
          </cell>
          <cell r="B713" t="str">
            <v>INSUMO NACIONAL CAIXA</v>
          </cell>
          <cell r="C713" t="str">
            <v>TERMINAL METALICO A PRESSAO PARA 1 CABO DE 35 MM2, COM 1 FURO DE FIXACAO</v>
          </cell>
          <cell r="D713" t="str">
            <v>UN</v>
          </cell>
          <cell r="E713">
            <v>3.38</v>
          </cell>
        </row>
        <row r="714">
          <cell r="A714">
            <v>1588</v>
          </cell>
          <cell r="B714" t="str">
            <v>INSUMO NACIONAL CAIXA</v>
          </cell>
          <cell r="C714" t="str">
            <v>TERMINAL METALICO A PRESSAO PARA 1 CABO DE 50 MM2, COM 1 FURO DE FIXACAO</v>
          </cell>
          <cell r="D714" t="str">
            <v>UN</v>
          </cell>
          <cell r="E714">
            <v>4.6399999999999997</v>
          </cell>
        </row>
        <row r="715">
          <cell r="A715">
            <v>1589</v>
          </cell>
          <cell r="B715" t="str">
            <v>INSUMO NACIONAL CAIXA</v>
          </cell>
          <cell r="C715" t="str">
            <v>TERMINAL METALICO A PRESSAO PARA 1 CABO DE 70 MM2, COM 1 FURO DE FIXACAO</v>
          </cell>
          <cell r="D715" t="str">
            <v>UN</v>
          </cell>
          <cell r="E715">
            <v>4.78</v>
          </cell>
        </row>
        <row r="716">
          <cell r="A716">
            <v>1590</v>
          </cell>
          <cell r="B716" t="str">
            <v>INSUMO NACIONAL CAIXA</v>
          </cell>
          <cell r="C716" t="str">
            <v>TERMINAL METALICO A PRESSAO PARA 1 CABO DE 95 MM2, COM 1 FURO DE FIXACAO</v>
          </cell>
          <cell r="D716" t="str">
            <v>UN</v>
          </cell>
          <cell r="E716">
            <v>8.42</v>
          </cell>
        </row>
        <row r="717">
          <cell r="A717">
            <v>1591</v>
          </cell>
          <cell r="B717" t="str">
            <v>INSUMO NACIONAL CAIXA</v>
          </cell>
          <cell r="C717" t="str">
            <v>TERMINAL METALICO A PRESSAO PARA 1 CABO DE 120 MM2, COM 1 FURO DE FIXACAO</v>
          </cell>
          <cell r="D717" t="str">
            <v>UN</v>
          </cell>
          <cell r="E717">
            <v>12.49</v>
          </cell>
        </row>
        <row r="718">
          <cell r="A718">
            <v>1593</v>
          </cell>
          <cell r="B718" t="str">
            <v>INSUMO NACIONAL CAIXA</v>
          </cell>
          <cell r="C718" t="str">
            <v>TERMINAL METALICO A PRESSAO PARA 1 CABO DE 185 MM2, COM 1 FURO DE FIXACAO</v>
          </cell>
          <cell r="D718" t="str">
            <v>UN</v>
          </cell>
          <cell r="E718">
            <v>13.93</v>
          </cell>
        </row>
        <row r="719">
          <cell r="A719">
            <v>1594</v>
          </cell>
          <cell r="B719" t="str">
            <v>INSUMO NACIONAL CAIXA</v>
          </cell>
          <cell r="C719" t="str">
            <v>TERMINAL METALICO A PRESSAO PARA 1 CABO DE 25 A 35 MM2, COM2 FUROS PARA FIXACAO</v>
          </cell>
          <cell r="D719" t="str">
            <v>UN</v>
          </cell>
          <cell r="E719">
            <v>18.579999999999998</v>
          </cell>
        </row>
        <row r="720">
          <cell r="A720">
            <v>1597</v>
          </cell>
          <cell r="B720" t="str">
            <v>INSUMO NACIONAL CAIXA</v>
          </cell>
          <cell r="C720" t="str">
            <v>CONECTOR DE ALUMINIO TIPO PRENSA CABO, BITOLA 3/8", PARA CABOS DE DIAMETRO DE 9 A 10 MM</v>
          </cell>
          <cell r="D720" t="str">
            <v>UN</v>
          </cell>
          <cell r="E720">
            <v>5.94</v>
          </cell>
        </row>
        <row r="721">
          <cell r="A721">
            <v>1598</v>
          </cell>
          <cell r="B721" t="str">
            <v>INSUMO NACIONAL CAIXA</v>
          </cell>
          <cell r="C721" t="str">
            <v>CONECTOR DE ALUMINIO TIPO PRENSA CABO, BITOLA 1/2", PARA CABOS DE DIAMETRO DE 12,5 A 15 MM</v>
          </cell>
          <cell r="D721" t="str">
            <v>UN</v>
          </cell>
          <cell r="E721">
            <v>6.32</v>
          </cell>
        </row>
        <row r="722">
          <cell r="A722">
            <v>1599</v>
          </cell>
          <cell r="B722" t="str">
            <v>INSUMO NACIONAL CAIXA</v>
          </cell>
          <cell r="C722" t="str">
            <v>CONECTOR DE ALUMINIO TIPO PRENSA CABO, BITOLA 3/4", PARA CABOS DE DIAMETRO DE 17,5 A 20 MM</v>
          </cell>
          <cell r="D722" t="str">
            <v>UN</v>
          </cell>
          <cell r="E722">
            <v>7.34</v>
          </cell>
        </row>
        <row r="723">
          <cell r="A723">
            <v>1600</v>
          </cell>
          <cell r="B723" t="str">
            <v>INSUMO NACIONAL CAIXA</v>
          </cell>
          <cell r="C723" t="str">
            <v>CONECTOR DE ALUMINIO TIPO PRENSA CABO, BITOLA 1", PARA CABOSDE DIAMETRO DE 22,5 A 25 MM</v>
          </cell>
          <cell r="D723" t="str">
            <v>UN</v>
          </cell>
          <cell r="E723">
            <v>9.33</v>
          </cell>
        </row>
        <row r="724">
          <cell r="A724">
            <v>1601</v>
          </cell>
          <cell r="B724" t="str">
            <v>INSUMO NACIONAL CAIXA</v>
          </cell>
          <cell r="C724" t="str">
            <v>CONECTOR DE ALUMINIO TIPO PRENSA CABO, BITOLA 1 1/4", PARA CABOS DE DIAMETRO DE 31 A 34 MM</v>
          </cell>
          <cell r="D724" t="str">
            <v>UN</v>
          </cell>
          <cell r="E724">
            <v>21.37</v>
          </cell>
        </row>
        <row r="725">
          <cell r="A725">
            <v>1602</v>
          </cell>
          <cell r="B725" t="str">
            <v>INSUMO NACIONAL CAIXA</v>
          </cell>
          <cell r="C725" t="str">
            <v>CONECTOR DE ALUMINIO TIPO PRENSA CABO, BITOLA 1 1/2", PARA CABOS DE DIAMETRO DE 37 A 40 MM</v>
          </cell>
          <cell r="D725" t="str">
            <v>UN</v>
          </cell>
          <cell r="E725">
            <v>23.98</v>
          </cell>
        </row>
        <row r="726">
          <cell r="A726">
            <v>1603</v>
          </cell>
          <cell r="B726" t="str">
            <v>INSUMO NACIONAL CAIXA</v>
          </cell>
          <cell r="C726" t="str">
            <v>CONECTOR DE ALUMINIO TIPO PRENSA CABO, BITOLA 2", PARA CABOSDE DIAMETRO DE 47,5 A 50 MM</v>
          </cell>
          <cell r="D726" t="str">
            <v>UN</v>
          </cell>
          <cell r="E726">
            <v>36.200000000000003</v>
          </cell>
        </row>
        <row r="727">
          <cell r="A727">
            <v>1607</v>
          </cell>
          <cell r="B727" t="str">
            <v>INSUMO NACIONAL CAIXA</v>
          </cell>
          <cell r="C727" t="str">
            <v>CONJUNTO ARRUELAS DE VEDACAO 5/16" PARA TELHA FIBROCIMENTO (UMA ARRUELA METALICA E UMA ARRUELA PVC - CONICAS)</v>
          </cell>
          <cell r="D727" t="str">
            <v>CJ</v>
          </cell>
          <cell r="E727">
            <v>0.11</v>
          </cell>
        </row>
        <row r="728">
          <cell r="A728">
            <v>1611</v>
          </cell>
          <cell r="B728" t="str">
            <v>INSUMO NACIONAL CAIXA</v>
          </cell>
          <cell r="C728" t="str">
            <v>!EM PROCESSO DE DESATIVACAO! MASSA P/ VEDACAO DE TELHA DE AMIANTO</v>
          </cell>
          <cell r="D728" t="str">
            <v>KG</v>
          </cell>
          <cell r="E728">
            <v>69.849999999999994</v>
          </cell>
        </row>
        <row r="729">
          <cell r="A729">
            <v>1612</v>
          </cell>
          <cell r="B729" t="str">
            <v>INSUMO NACIONAL CAIXA</v>
          </cell>
          <cell r="C729" t="str">
            <v>CONTATOR TRIPOLAR, CORRENTE DE 9 A, TENSAO NOMINAL DE *500*V, CATEGORIA AC-2 E AC-3</v>
          </cell>
          <cell r="D729" t="str">
            <v>UN</v>
          </cell>
          <cell r="E729">
            <v>119.63</v>
          </cell>
        </row>
        <row r="730">
          <cell r="A730">
            <v>1613</v>
          </cell>
          <cell r="B730" t="str">
            <v>INSUMO NACIONAL CAIXA</v>
          </cell>
          <cell r="C730" t="str">
            <v>CONTATOR TRIPOLAR, CORRENTE DE *110* A, TENSAO NOMINAL DE *500* V, CATEGORIA AC-2 E AC-3</v>
          </cell>
          <cell r="D730" t="str">
            <v>UN</v>
          </cell>
          <cell r="E730">
            <v>1491.1</v>
          </cell>
        </row>
        <row r="731">
          <cell r="A731">
            <v>1614</v>
          </cell>
          <cell r="B731" t="str">
            <v>INSUMO NACIONAL CAIXA</v>
          </cell>
          <cell r="C731" t="str">
            <v>CONTATOR TRIPOLAR, CORRENTE DE 32 A, TENSAO NOMINAL DE *500*V, CATEGORIA AC-2 E AC-3</v>
          </cell>
          <cell r="D731" t="str">
            <v>UN</v>
          </cell>
          <cell r="E731">
            <v>270.44</v>
          </cell>
        </row>
        <row r="732">
          <cell r="A732">
            <v>1615</v>
          </cell>
          <cell r="B732" t="str">
            <v>INSUMO NACIONAL CAIXA</v>
          </cell>
          <cell r="C732" t="str">
            <v>CONTATOR TRIPOLAR, CORRENTE DE 75 A, TENSAO NOMINAL DE *500*V, CATEGORIA AC-2 E AC-3</v>
          </cell>
          <cell r="D732" t="str">
            <v>UN</v>
          </cell>
          <cell r="E732">
            <v>908.29</v>
          </cell>
        </row>
        <row r="733">
          <cell r="A733">
            <v>1616</v>
          </cell>
          <cell r="B733" t="str">
            <v>INSUMO NACIONAL CAIXA</v>
          </cell>
          <cell r="C733" t="str">
            <v>CONTATOR TRIPOLAR, CORRENTE DE 300 A, TENSAO NOMINAL DE *500* V, CATEGORIA AC-2 E AC-3</v>
          </cell>
          <cell r="D733" t="str">
            <v>UN</v>
          </cell>
          <cell r="E733">
            <v>5917.41</v>
          </cell>
        </row>
        <row r="734">
          <cell r="A734">
            <v>1617</v>
          </cell>
          <cell r="B734" t="str">
            <v>INSUMO NACIONAL CAIXA</v>
          </cell>
          <cell r="C734" t="str">
            <v>CONTATOR TRIPOLAR, CORRENTE DE 400 A, TENSAO NOMINAL DE *500* V, CATEGORIA AC-2 E AC-3</v>
          </cell>
          <cell r="D734" t="str">
            <v>UN</v>
          </cell>
          <cell r="E734">
            <v>7064.1</v>
          </cell>
        </row>
        <row r="735">
          <cell r="A735">
            <v>1618</v>
          </cell>
          <cell r="B735" t="str">
            <v>INSUMO NACIONAL CAIXA</v>
          </cell>
          <cell r="C735" t="str">
            <v>CONTATOR TRIPOLAR, CORRENTE DE 95 A, TENSAO NOMINAL DE *500*V, CATEGORIA AC-2 E AC-3</v>
          </cell>
          <cell r="D735" t="str">
            <v>UN</v>
          </cell>
          <cell r="E735">
            <v>1248.1199999999999</v>
          </cell>
        </row>
        <row r="736">
          <cell r="A736">
            <v>1619</v>
          </cell>
          <cell r="B736" t="str">
            <v>INSUMO NACIONAL CAIXA</v>
          </cell>
          <cell r="C736" t="str">
            <v>CONTATOR TRIPOLAR, CORRENTE DE 25 A, TENSAO NOMINAL DE *500*V, CATEGORIA AC-2 E AC-3</v>
          </cell>
          <cell r="D736" t="str">
            <v>UN</v>
          </cell>
          <cell r="E736">
            <v>174.74</v>
          </cell>
        </row>
        <row r="737">
          <cell r="A737">
            <v>1620</v>
          </cell>
          <cell r="B737" t="str">
            <v>INSUMO NACIONAL CAIXA</v>
          </cell>
          <cell r="C737" t="str">
            <v>CONTATOR TRIPOLAR, CORRENTE DE *38* A, TENSAO NOMINAL DE *500* V, CATEGORIA AC-2 E AC-3</v>
          </cell>
          <cell r="D737" t="str">
            <v>UN</v>
          </cell>
          <cell r="E737">
            <v>328.12</v>
          </cell>
        </row>
        <row r="738">
          <cell r="A738">
            <v>1621</v>
          </cell>
          <cell r="B738" t="str">
            <v>INSUMO NACIONAL CAIXA</v>
          </cell>
          <cell r="C738" t="str">
            <v>CONTATOR TRIPOLAR, CORRENTE DE 45 A, TENSAO NOMINAL DE *500*V, CATEGORIA AC-2 E AC-3</v>
          </cell>
          <cell r="D738" t="str">
            <v>UN</v>
          </cell>
          <cell r="E738">
            <v>483.68</v>
          </cell>
        </row>
        <row r="739">
          <cell r="A739">
            <v>1622</v>
          </cell>
          <cell r="B739" t="str">
            <v>INSUMO NACIONAL CAIXA</v>
          </cell>
          <cell r="C739" t="str">
            <v>CONTATOR TRIPOLAR, CORRENTE DE *265* A, TENSAO NOMINAL DE *500* V, CATEGORIA AC-2 E AC-3</v>
          </cell>
          <cell r="D739" t="str">
            <v>UN</v>
          </cell>
          <cell r="E739">
            <v>5032.47</v>
          </cell>
        </row>
        <row r="740">
          <cell r="A740">
            <v>1623</v>
          </cell>
          <cell r="B740" t="str">
            <v>INSUMO NACIONAL CAIXA</v>
          </cell>
          <cell r="C740" t="str">
            <v>CONTATOR TRIPOLAR, CORRENTE DE 12 A, TENSAO NOMINAL DE *500*V, CATEGORIA AC-2 E AC-3</v>
          </cell>
          <cell r="D740" t="str">
            <v>UN</v>
          </cell>
          <cell r="E740">
            <v>127.03</v>
          </cell>
        </row>
        <row r="741">
          <cell r="A741">
            <v>1624</v>
          </cell>
          <cell r="B741" t="str">
            <v>INSUMO NACIONAL CAIXA</v>
          </cell>
          <cell r="C741" t="str">
            <v>CONTATOR TRIPOLAR, CORRENTE DE 630 A, TENSAO NOMINAL DE *500* V, CATEGORIA AC-2 E AC-3</v>
          </cell>
          <cell r="D741" t="str">
            <v>UN</v>
          </cell>
          <cell r="E741">
            <v>17363.91</v>
          </cell>
        </row>
        <row r="742">
          <cell r="A742">
            <v>1625</v>
          </cell>
          <cell r="B742" t="str">
            <v>INSUMO NACIONAL CAIXA</v>
          </cell>
          <cell r="C742" t="str">
            <v>CONTATOR TRIPOLAR, CORRENTE DE *22* A, TENSAO NOMINAL DE *500* V, CATEGORIA AC-2 E AC-3</v>
          </cell>
          <cell r="D742" t="str">
            <v>UN</v>
          </cell>
          <cell r="E742">
            <v>155.76</v>
          </cell>
        </row>
        <row r="743">
          <cell r="A743">
            <v>1626</v>
          </cell>
          <cell r="B743" t="str">
            <v>INSUMO NACIONAL CAIXA</v>
          </cell>
          <cell r="C743" t="str">
            <v>CONTATOR TRIPOLAR, CORRENTE DE *185* A, TENSAO NOMINAL DE *500* V, CATEGORIA AC-2 E AC-3</v>
          </cell>
          <cell r="D743" t="str">
            <v>UN</v>
          </cell>
          <cell r="E743">
            <v>2230.12</v>
          </cell>
        </row>
        <row r="744">
          <cell r="A744">
            <v>1627</v>
          </cell>
          <cell r="B744" t="str">
            <v>INSUMO NACIONAL CAIXA</v>
          </cell>
          <cell r="C744" t="str">
            <v>CONTATOR TRIPOLAR, CORRENTE DE *65* A, TENSAO NOMINAL DE *500* V, CATEGORIA AC-2 E AC-3</v>
          </cell>
          <cell r="D744" t="str">
            <v>UN</v>
          </cell>
          <cell r="E744">
            <v>627.20000000000005</v>
          </cell>
        </row>
        <row r="745">
          <cell r="A745">
            <v>1629</v>
          </cell>
          <cell r="B745" t="str">
            <v>INSUMO NACIONAL CAIXA</v>
          </cell>
          <cell r="C745" t="str">
            <v>CONTATOR TRIPOLAR, CORRENTE DE *500* A, TENSAO NOMINAL DE *500* V, CATEGORIA AC-2 E AC-3</v>
          </cell>
          <cell r="D745" t="str">
            <v>UN</v>
          </cell>
          <cell r="E745">
            <v>12247.83</v>
          </cell>
        </row>
        <row r="746">
          <cell r="A746">
            <v>1630</v>
          </cell>
          <cell r="B746" t="str">
            <v>INSUMO NACIONAL CAIXA</v>
          </cell>
          <cell r="C746" t="str">
            <v>CONTATOR TRIPOLAR, CORRENTE DE 250 A, TENSAO NOMINAL DE *500* V, PARA ACIONAMENTO DE CAPACITORES</v>
          </cell>
          <cell r="D746" t="str">
            <v>UN</v>
          </cell>
          <cell r="E746">
            <v>3847.42</v>
          </cell>
        </row>
        <row r="747">
          <cell r="A747">
            <v>1631</v>
          </cell>
          <cell r="B747" t="str">
            <v>INSUMO NACIONAL CAIXA</v>
          </cell>
          <cell r="C747" t="str">
            <v>CAPACITOR TRIFASICO, POTENCIA 2,5 KVAR, TENSAO 220 V, FORNECIDO COM CAPA PROTETORA, RESISTOR INTERNO A UNIDADE CAPACITIVA</v>
          </cell>
          <cell r="D747" t="str">
            <v>UN</v>
          </cell>
          <cell r="E747">
            <v>148.56</v>
          </cell>
        </row>
        <row r="748">
          <cell r="A748">
            <v>1633</v>
          </cell>
          <cell r="B748" t="str">
            <v>INSUMO NACIONAL CAIXA</v>
          </cell>
          <cell r="C748" t="str">
            <v>CAPACITOR TRIFASICO, POTENCIA 5 KVAR, TENSAO 220 V, FORNECIDO COM CAPA PROTETORA, RESISTOR INTERNO A UNIDADE CAPACITIVA</v>
          </cell>
          <cell r="D748" t="str">
            <v>UN</v>
          </cell>
          <cell r="E748">
            <v>252.42</v>
          </cell>
        </row>
        <row r="749">
          <cell r="A749">
            <v>1634</v>
          </cell>
          <cell r="B749" t="str">
            <v>INSUMO NACIONAL CAIXA</v>
          </cell>
          <cell r="C749" t="str">
            <v>CORDEL DETONANTE, NP 10 G/M</v>
          </cell>
          <cell r="D749" t="str">
            <v>M</v>
          </cell>
          <cell r="E749">
            <v>0.72</v>
          </cell>
        </row>
        <row r="750">
          <cell r="A750">
            <v>1647</v>
          </cell>
          <cell r="B750" t="str">
            <v>INSUMO NACIONAL CAIXA</v>
          </cell>
          <cell r="C750" t="str">
            <v>CRUZETA DE FERRO GALVANIZADO, COM ROSCA BSP, DE 1/2"</v>
          </cell>
          <cell r="D750" t="str">
            <v>UN</v>
          </cell>
          <cell r="E750">
            <v>9.8699999999999992</v>
          </cell>
        </row>
        <row r="751">
          <cell r="A751">
            <v>1648</v>
          </cell>
          <cell r="B751" t="str">
            <v>INSUMO NACIONAL CAIXA</v>
          </cell>
          <cell r="C751" t="str">
            <v>CRUZETA DE FERRO GALVANIZADO, COM ROSCA BSP, DE 1"</v>
          </cell>
          <cell r="D751" t="str">
            <v>UN</v>
          </cell>
          <cell r="E751">
            <v>18.98</v>
          </cell>
        </row>
        <row r="752">
          <cell r="A752">
            <v>1649</v>
          </cell>
          <cell r="B752" t="str">
            <v>INSUMO NACIONAL CAIXA</v>
          </cell>
          <cell r="C752" t="str">
            <v>CRUZETA DE FERRO GALVANIZADO, COM ROSCA BSP, DE 1 1/2"</v>
          </cell>
          <cell r="D752" t="str">
            <v>UN</v>
          </cell>
          <cell r="E752">
            <v>32.130000000000003</v>
          </cell>
        </row>
        <row r="753">
          <cell r="A753">
            <v>1650</v>
          </cell>
          <cell r="B753" t="str">
            <v>INSUMO NACIONAL CAIXA</v>
          </cell>
          <cell r="C753" t="str">
            <v>CRUZETA DE FERRO GALVANIZADO, COM ROSCA BSP, DE 2"</v>
          </cell>
          <cell r="D753" t="str">
            <v>UN</v>
          </cell>
          <cell r="E753">
            <v>44.39</v>
          </cell>
        </row>
        <row r="754">
          <cell r="A754">
            <v>1651</v>
          </cell>
          <cell r="B754" t="str">
            <v>INSUMO NACIONAL CAIXA</v>
          </cell>
          <cell r="C754" t="str">
            <v>CRUZETA DE FERRO GALVANIZADO, COM ROSCA BSP, DE 2 1/2"</v>
          </cell>
          <cell r="D754" t="str">
            <v>UN</v>
          </cell>
          <cell r="E754">
            <v>69.98</v>
          </cell>
        </row>
        <row r="755">
          <cell r="A755">
            <v>1652</v>
          </cell>
          <cell r="B755" t="str">
            <v>INSUMO NACIONAL CAIXA</v>
          </cell>
          <cell r="C755" t="str">
            <v>CRUZETA DE FERRO GALVANIZADO, COM ROSCA BSP, DE 3"</v>
          </cell>
          <cell r="D755" t="str">
            <v>UN</v>
          </cell>
          <cell r="E755">
            <v>98.2</v>
          </cell>
        </row>
        <row r="756">
          <cell r="A756">
            <v>1653</v>
          </cell>
          <cell r="B756" t="str">
            <v>INSUMO NACIONAL CAIXA</v>
          </cell>
          <cell r="C756" t="str">
            <v>CRUZETA DE FERRO GALVANIZADO, COM ROSCA BSP, DE 1 1/4"</v>
          </cell>
          <cell r="D756" t="str">
            <v>UN</v>
          </cell>
          <cell r="E756">
            <v>26.67</v>
          </cell>
        </row>
        <row r="757">
          <cell r="A757">
            <v>1654</v>
          </cell>
          <cell r="B757" t="str">
            <v>INSUMO NACIONAL CAIXA</v>
          </cell>
          <cell r="C757" t="str">
            <v>CRUZETA DE FERRO GALVANIZADO, COM ROSCA BSP, DE 3/4"</v>
          </cell>
          <cell r="D757" t="str">
            <v>UN</v>
          </cell>
          <cell r="E757">
            <v>12.6</v>
          </cell>
        </row>
        <row r="758">
          <cell r="A758">
            <v>1725</v>
          </cell>
          <cell r="B758" t="str">
            <v>INSUMO NACIONAL CAIXA</v>
          </cell>
          <cell r="C758" t="str">
            <v>CRUZETA PVC PBA, JE, BBBB, DN 50 / DE 60 MM (NBR 5647)</v>
          </cell>
          <cell r="D758" t="str">
            <v>UN</v>
          </cell>
          <cell r="E758">
            <v>15.58</v>
          </cell>
        </row>
        <row r="759">
          <cell r="A759">
            <v>1727</v>
          </cell>
          <cell r="B759" t="str">
            <v>INSUMO NACIONAL CAIXA</v>
          </cell>
          <cell r="C759" t="str">
            <v>CRUZETA DE REDUCAO PVC PBA, JE, BBBB, DN 75 X 50 / DE 85 X 60 MM (NBR 5647)</v>
          </cell>
          <cell r="D759" t="str">
            <v>UN</v>
          </cell>
          <cell r="E759">
            <v>54.01</v>
          </cell>
        </row>
        <row r="760">
          <cell r="A760">
            <v>1743</v>
          </cell>
          <cell r="B760" t="str">
            <v>INSUMO NACIONAL CAIXA</v>
          </cell>
          <cell r="C760" t="str">
            <v>CUBA ACO INOX (AISI 304) DE EMBUTIR COM VALVULA 3 1/2 ", DE*46 X 30 X 12* CM</v>
          </cell>
          <cell r="D760" t="str">
            <v>UN</v>
          </cell>
          <cell r="E760">
            <v>117.9</v>
          </cell>
        </row>
        <row r="761">
          <cell r="A761">
            <v>1744</v>
          </cell>
          <cell r="B761" t="str">
            <v>INSUMO NACIONAL CAIXA</v>
          </cell>
          <cell r="C761" t="str">
            <v>CUBA ACO INOX (AISI 304) DE EMBUTIR COM VALVULA 3 1/2 ", DE*40 X 34 X 12* CM</v>
          </cell>
          <cell r="D761" t="str">
            <v>UN</v>
          </cell>
          <cell r="E761">
            <v>89.78</v>
          </cell>
        </row>
        <row r="762">
          <cell r="A762">
            <v>1745</v>
          </cell>
          <cell r="B762" t="str">
            <v>INSUMO NACIONAL CAIXA</v>
          </cell>
          <cell r="C762" t="str">
            <v>BANCA/PIA DE ACO INOXIDAVEL (AISI 430) COM 1 CUBA CENTRAL, SEM VALVULA, ESCORREDOR DUPLO, DE *0,55 X 1,60* M</v>
          </cell>
          <cell r="D762" t="str">
            <v>UN</v>
          </cell>
          <cell r="E762">
            <v>188.88</v>
          </cell>
        </row>
        <row r="763">
          <cell r="A763">
            <v>1746</v>
          </cell>
          <cell r="B763" t="str">
            <v>INSUMO NACIONAL CAIXA</v>
          </cell>
          <cell r="C763" t="str">
            <v>BANCA/PIA DE ACO INOXIDAVEL (AISI 430) COM 1 CUBA CENTRAL, COM VALVULA, ESCORREDOR DUPLO, DE *0,55 X 1,20* M</v>
          </cell>
          <cell r="D763" t="str">
            <v>UN</v>
          </cell>
          <cell r="E763">
            <v>162.5</v>
          </cell>
        </row>
        <row r="764">
          <cell r="A764">
            <v>1747</v>
          </cell>
          <cell r="B764" t="str">
            <v>INSUMO NACIONAL CAIXA</v>
          </cell>
          <cell r="C764" t="str">
            <v>CUBA ACO INOX (AISI 304) DE EMBUTIR COM VALVULA DE 3 1/2 ",DE *56 X 33 X 12* CM</v>
          </cell>
          <cell r="D764" t="str">
            <v>UN</v>
          </cell>
          <cell r="E764">
            <v>129.62</v>
          </cell>
        </row>
        <row r="765">
          <cell r="A765">
            <v>1748</v>
          </cell>
          <cell r="B765" t="str">
            <v>INSUMO NACIONAL CAIXA</v>
          </cell>
          <cell r="C765" t="str">
            <v>BANCA/PIA DE ACO INOXIDAVEL (AISI 430) COM 1 CUBA CENTRAL, COM VALVULA, ESCORREDOR DUPLO, DE *0,55 X 1,40* M</v>
          </cell>
          <cell r="D765" t="str">
            <v>UN</v>
          </cell>
          <cell r="E765">
            <v>216.08</v>
          </cell>
        </row>
        <row r="766">
          <cell r="A766">
            <v>1749</v>
          </cell>
          <cell r="B766" t="str">
            <v>INSUMO NACIONAL CAIXA</v>
          </cell>
          <cell r="C766" t="str">
            <v>BANCA/PIA DE ACO INOXIDAVEL (AISI 430) COM 1 CUBA CENTRAL, COM VALVULA, ESCORREDOR DUPLO, DE *0,55 X 1,80* M</v>
          </cell>
          <cell r="D766" t="str">
            <v>UN</v>
          </cell>
          <cell r="E766">
            <v>313.07</v>
          </cell>
        </row>
        <row r="767">
          <cell r="A767">
            <v>1750</v>
          </cell>
          <cell r="B767" t="str">
            <v>INSUMO NACIONAL CAIXA</v>
          </cell>
          <cell r="C767" t="str">
            <v>BANCA/PIA DE ACO INOXIDAVEL (AISI 430) COM 2 CUBAS, COM VALVULAS, ESCORREDOR DUPLO, DE *0,55 X 2,00* M</v>
          </cell>
          <cell r="D767" t="str">
            <v>UN</v>
          </cell>
          <cell r="E767">
            <v>441.4</v>
          </cell>
        </row>
        <row r="768">
          <cell r="A768">
            <v>1775</v>
          </cell>
          <cell r="B768" t="str">
            <v>INSUMO NACIONAL CAIXA</v>
          </cell>
          <cell r="C768" t="str">
            <v>CURVA 45 GRAUS DE FERRO GALVANIZADO, COM ROSCA BSP FEMEA, DE1/2"</v>
          </cell>
          <cell r="D768" t="str">
            <v>UN</v>
          </cell>
          <cell r="E768">
            <v>10.220000000000001</v>
          </cell>
        </row>
        <row r="769">
          <cell r="A769">
            <v>1776</v>
          </cell>
          <cell r="B769" t="str">
            <v>INSUMO NACIONAL CAIXA</v>
          </cell>
          <cell r="C769" t="str">
            <v>CURVA 45 GRAUS DE FERRO GALVANIZADO, COM ROSCA BSP FEMEA, DE1"</v>
          </cell>
          <cell r="D769" t="str">
            <v>UN</v>
          </cell>
          <cell r="E769">
            <v>18.98</v>
          </cell>
        </row>
        <row r="770">
          <cell r="A770">
            <v>1777</v>
          </cell>
          <cell r="B770" t="str">
            <v>INSUMO NACIONAL CAIXA</v>
          </cell>
          <cell r="C770" t="str">
            <v>CURVA 45 GRAUS DE FERRO GALVANIZADO, COM ROSCA BSP FEMEA, DE1 1/2"</v>
          </cell>
          <cell r="D770" t="str">
            <v>UN</v>
          </cell>
          <cell r="E770">
            <v>34.619999999999997</v>
          </cell>
        </row>
        <row r="771">
          <cell r="A771">
            <v>1778</v>
          </cell>
          <cell r="B771" t="str">
            <v>INSUMO NACIONAL CAIXA</v>
          </cell>
          <cell r="C771" t="str">
            <v>CURVA 45 GRAUS DE FERRO GALVANIZADO, COM ROSCA BSP FEMEA, DE2 1/2"</v>
          </cell>
          <cell r="D771" t="str">
            <v>UN</v>
          </cell>
          <cell r="E771">
            <v>71.599999999999994</v>
          </cell>
        </row>
        <row r="772">
          <cell r="A772">
            <v>1779</v>
          </cell>
          <cell r="B772" t="str">
            <v>INSUMO NACIONAL CAIXA</v>
          </cell>
          <cell r="C772" t="str">
            <v>CURVA 45 GRAUS DE FERRO GALVANIZADO, COM ROSCA BSP FEMEA, DE3"</v>
          </cell>
          <cell r="D772" t="str">
            <v>UN</v>
          </cell>
          <cell r="E772">
            <v>111.42</v>
          </cell>
        </row>
        <row r="773">
          <cell r="A773">
            <v>1780</v>
          </cell>
          <cell r="B773" t="str">
            <v>INSUMO NACIONAL CAIXA</v>
          </cell>
          <cell r="C773" t="str">
            <v>CURVA 45 GRAUS DE FERRO GALVANIZADO, COM ROSCA BSP FEMEA, DE4"</v>
          </cell>
          <cell r="D773" t="str">
            <v>UN</v>
          </cell>
          <cell r="E773">
            <v>192.59</v>
          </cell>
        </row>
        <row r="774">
          <cell r="A774">
            <v>1781</v>
          </cell>
          <cell r="B774" t="str">
            <v>INSUMO NACIONAL CAIXA</v>
          </cell>
          <cell r="C774" t="str">
            <v>CURVA 45 GRAUS DE FERRO GALVANIZADO, COM ROSCA BSP MACHO/FEMEA, DE 1"</v>
          </cell>
          <cell r="D774" t="str">
            <v>UN</v>
          </cell>
          <cell r="E774">
            <v>18.02</v>
          </cell>
        </row>
        <row r="775">
          <cell r="A775">
            <v>1782</v>
          </cell>
          <cell r="B775" t="str">
            <v>INSUMO NACIONAL CAIXA</v>
          </cell>
          <cell r="C775" t="str">
            <v>CURVA 45 GRAUS DE FERRO GALVANIZADO, COM ROSCA BSP MACHO/FEMEA, DE 1 1/4"</v>
          </cell>
          <cell r="D775" t="str">
            <v>UN</v>
          </cell>
          <cell r="E775">
            <v>26.44</v>
          </cell>
        </row>
        <row r="776">
          <cell r="A776">
            <v>1783</v>
          </cell>
          <cell r="B776" t="str">
            <v>INSUMO NACIONAL CAIXA</v>
          </cell>
          <cell r="C776" t="str">
            <v>CURVA 45 GRAUS DE FERRO GALVANIZADO, COM ROSCA BSP MACHO/FEMEA, DE 1 1/2"</v>
          </cell>
          <cell r="D776" t="str">
            <v>UN</v>
          </cell>
          <cell r="E776">
            <v>29.71</v>
          </cell>
        </row>
        <row r="777">
          <cell r="A777">
            <v>1784</v>
          </cell>
          <cell r="B777" t="str">
            <v>INSUMO NACIONAL CAIXA</v>
          </cell>
          <cell r="C777" t="str">
            <v>CURVA 45 GRAUS DE FERRO GALVANIZADO, COM ROSCA BSP MACHO/FEMEA, DE 2 1/2"</v>
          </cell>
          <cell r="D777" t="str">
            <v>UN</v>
          </cell>
          <cell r="E777">
            <v>67.790000000000006</v>
          </cell>
        </row>
        <row r="778">
          <cell r="A778">
            <v>1786</v>
          </cell>
          <cell r="B778" t="str">
            <v>INSUMO NACIONAL CAIXA</v>
          </cell>
          <cell r="C778" t="str">
            <v>CURVA 90 GRAUS DE FERRO GALVANIZADO, COM ROSCA BSP FEMEA, DE1/2"</v>
          </cell>
          <cell r="D778" t="str">
            <v>UN</v>
          </cell>
          <cell r="E778">
            <v>8.2200000000000006</v>
          </cell>
        </row>
        <row r="779">
          <cell r="A779">
            <v>1787</v>
          </cell>
          <cell r="B779" t="str">
            <v>INSUMO NACIONAL CAIXA</v>
          </cell>
          <cell r="C779" t="str">
            <v>CURVA 90 GRAUS DE FERRO GALVANIZADO, COM ROSCA BSP FEMEA, DE1"</v>
          </cell>
          <cell r="D779" t="str">
            <v>UN</v>
          </cell>
          <cell r="E779">
            <v>21.75</v>
          </cell>
        </row>
        <row r="780">
          <cell r="A780">
            <v>1788</v>
          </cell>
          <cell r="B780" t="str">
            <v>INSUMO NACIONAL CAIXA</v>
          </cell>
          <cell r="C780" t="str">
            <v>CURVA 90 GRAUS DE FERRO GALVANIZADO, COM ROSCA BSP FEMEA, DE1 1/4"</v>
          </cell>
          <cell r="D780" t="str">
            <v>UN</v>
          </cell>
          <cell r="E780">
            <v>33.78</v>
          </cell>
        </row>
        <row r="781">
          <cell r="A781">
            <v>1789</v>
          </cell>
          <cell r="B781" t="str">
            <v>INSUMO NACIONAL CAIXA</v>
          </cell>
          <cell r="C781" t="str">
            <v>CURVA FERRO GALVANIZADO 90G ROSCA FEMEA REF. 1 1/2"</v>
          </cell>
          <cell r="D781" t="str">
            <v>UN</v>
          </cell>
          <cell r="E781">
            <v>41.04</v>
          </cell>
        </row>
        <row r="782">
          <cell r="A782">
            <v>1790</v>
          </cell>
          <cell r="B782" t="str">
            <v>INSUMO NACIONAL CAIXA</v>
          </cell>
          <cell r="C782" t="str">
            <v>CURVA 90 GRAUS DE FERRO GALVANIZADO, COM ROSCA BSP FEMEA, DE2"</v>
          </cell>
          <cell r="D782" t="str">
            <v>UN</v>
          </cell>
          <cell r="E782">
            <v>79.17</v>
          </cell>
        </row>
        <row r="783">
          <cell r="A783">
            <v>1791</v>
          </cell>
          <cell r="B783" t="str">
            <v>INSUMO NACIONAL CAIXA</v>
          </cell>
          <cell r="C783" t="str">
            <v>CURVA 90 GRAUS DE FERRO GALVANIZADO, COM ROSCA BSP FEMEA, DE2 1/2"</v>
          </cell>
          <cell r="D783" t="str">
            <v>UN</v>
          </cell>
          <cell r="E783">
            <v>91.82</v>
          </cell>
        </row>
        <row r="784">
          <cell r="A784">
            <v>1792</v>
          </cell>
          <cell r="B784" t="str">
            <v>INSUMO NACIONAL CAIXA</v>
          </cell>
          <cell r="C784" t="str">
            <v>CURVA 90 GRAUS DE FERRO GALVANIZADO, COM ROSCA BSP FEMEA, DE3"</v>
          </cell>
          <cell r="D784" t="str">
            <v>UN</v>
          </cell>
          <cell r="E784">
            <v>142.51</v>
          </cell>
        </row>
        <row r="785">
          <cell r="A785">
            <v>1793</v>
          </cell>
          <cell r="B785" t="str">
            <v>INSUMO NACIONAL CAIXA</v>
          </cell>
          <cell r="C785" t="str">
            <v>CURVA 90 GRAUS DE FERRO GALVANIZADO, COM ROSCA BSP FEMEA, DE4"</v>
          </cell>
          <cell r="D785" t="str">
            <v>UN</v>
          </cell>
          <cell r="E785">
            <v>240.14</v>
          </cell>
        </row>
        <row r="786">
          <cell r="A786">
            <v>1794</v>
          </cell>
          <cell r="B786" t="str">
            <v>INSUMO NACIONAL CAIXA</v>
          </cell>
          <cell r="C786" t="str">
            <v>CURVA 90 GRAUS DE FERRO GALVANIZADO, COM ROSCA BSP MACHO, DE1/2"</v>
          </cell>
          <cell r="D786" t="str">
            <v>UN</v>
          </cell>
          <cell r="E786">
            <v>7.11</v>
          </cell>
        </row>
        <row r="787">
          <cell r="A787">
            <v>1795</v>
          </cell>
          <cell r="B787" t="str">
            <v>INSUMO NACIONAL CAIXA</v>
          </cell>
          <cell r="C787" t="str">
            <v>CURVA 90 GRAUS DE FERRO GALVANIZADO, COM ROSCA BSP MACHO, DE3/4"</v>
          </cell>
          <cell r="D787" t="str">
            <v>UN</v>
          </cell>
          <cell r="E787">
            <v>10.6</v>
          </cell>
        </row>
        <row r="788">
          <cell r="A788">
            <v>1796</v>
          </cell>
          <cell r="B788" t="str">
            <v>INSUMO NACIONAL CAIXA</v>
          </cell>
          <cell r="C788" t="str">
            <v>CURVA 90 GRAUS DE FERRO GALVANIZADO, COM ROSCA BSP MACHO, DE1 1/4"</v>
          </cell>
          <cell r="D788" t="str">
            <v>UN</v>
          </cell>
          <cell r="E788">
            <v>31.67</v>
          </cell>
        </row>
        <row r="789">
          <cell r="A789">
            <v>1797</v>
          </cell>
          <cell r="B789" t="str">
            <v>INSUMO NACIONAL CAIXA</v>
          </cell>
          <cell r="C789" t="str">
            <v>CURVA 90 GRAUS DE FERRO GALVANIZADO, COM ROSCA BSP MACHO, DE1 1/2"</v>
          </cell>
          <cell r="D789" t="str">
            <v>UN</v>
          </cell>
          <cell r="E789">
            <v>40.619999999999997</v>
          </cell>
        </row>
        <row r="790">
          <cell r="A790">
            <v>1798</v>
          </cell>
          <cell r="B790" t="str">
            <v>INSUMO NACIONAL CAIXA</v>
          </cell>
          <cell r="C790" t="str">
            <v>CURVA 90 GRAUS DE FERRO GALVANIZADO, COM ROSCA BSP MACHO, DE2"</v>
          </cell>
          <cell r="D790" t="str">
            <v>UN</v>
          </cell>
          <cell r="E790">
            <v>63.6</v>
          </cell>
        </row>
        <row r="791">
          <cell r="A791">
            <v>1799</v>
          </cell>
          <cell r="B791" t="str">
            <v>INSUMO NACIONAL CAIXA</v>
          </cell>
          <cell r="C791" t="str">
            <v>CURVA 90 GRAUS DE FERRO GALVANIZADO, COM ROSCA BSP MACHO, DE3"</v>
          </cell>
          <cell r="D791" t="str">
            <v>UN</v>
          </cell>
          <cell r="E791">
            <v>141.97</v>
          </cell>
        </row>
        <row r="792">
          <cell r="A792">
            <v>1800</v>
          </cell>
          <cell r="B792" t="str">
            <v>INSUMO NACIONAL CAIXA</v>
          </cell>
          <cell r="C792" t="str">
            <v>CURVA 90 GRAUS DE FERRO GALVANIZADO, COM ROSCA BSP MACHO, DE4"</v>
          </cell>
          <cell r="D792" t="str">
            <v>UN</v>
          </cell>
          <cell r="E792">
            <v>238.41</v>
          </cell>
        </row>
        <row r="793">
          <cell r="A793">
            <v>1801</v>
          </cell>
          <cell r="B793" t="str">
            <v>INSUMO NACIONAL CAIXA</v>
          </cell>
          <cell r="C793" t="str">
            <v>!EM PROCESSO DE DESATIVACAO! CURVA 90 GRAUS DE FERRO GALVANIZADO, COM ROSCA BSP MACHO, DE 5"</v>
          </cell>
          <cell r="D793" t="str">
            <v>UN</v>
          </cell>
          <cell r="E793">
            <v>482.89</v>
          </cell>
        </row>
        <row r="794">
          <cell r="A794">
            <v>1802</v>
          </cell>
          <cell r="B794" t="str">
            <v>INSUMO NACIONAL CAIXA</v>
          </cell>
          <cell r="C794" t="str">
            <v>CURVA 90 GRAUS DE FERRO GALVANIZADO, COM ROSCA BSP MACHO, DE6"</v>
          </cell>
          <cell r="D794" t="str">
            <v>UN</v>
          </cell>
          <cell r="E794">
            <v>511.25</v>
          </cell>
        </row>
        <row r="795">
          <cell r="A795">
            <v>1803</v>
          </cell>
          <cell r="B795" t="str">
            <v>INSUMO NACIONAL CAIXA</v>
          </cell>
          <cell r="C795" t="str">
            <v>CURVA 90 GRAUS DE FERRO GALVANIZADO, COM ROSCA BSP MACHO/FEMEA, DE 1/2"</v>
          </cell>
          <cell r="D795" t="str">
            <v>UN</v>
          </cell>
          <cell r="E795">
            <v>7.99</v>
          </cell>
        </row>
        <row r="796">
          <cell r="A796">
            <v>1804</v>
          </cell>
          <cell r="B796" t="str">
            <v>INSUMO NACIONAL CAIXA</v>
          </cell>
          <cell r="C796" t="str">
            <v>CURVA 90 GRAUS DE FERRO GALVANIZADO, COM ROSCA BSP MACHO/FEMEA, DE 3/4"</v>
          </cell>
          <cell r="D796" t="str">
            <v>UN</v>
          </cell>
          <cell r="E796">
            <v>11.41</v>
          </cell>
        </row>
        <row r="797">
          <cell r="A797">
            <v>1805</v>
          </cell>
          <cell r="B797" t="str">
            <v>INSUMO NACIONAL CAIXA</v>
          </cell>
          <cell r="C797" t="str">
            <v>CURVA 90 GRAUS DE FERRO GALVANIZADO, COM ROSCA BSP MACHO/FEMEA, DE 1"</v>
          </cell>
          <cell r="D797" t="str">
            <v>UN</v>
          </cell>
          <cell r="E797">
            <v>19.71</v>
          </cell>
        </row>
        <row r="798">
          <cell r="A798">
            <v>1806</v>
          </cell>
          <cell r="B798" t="str">
            <v>INSUMO NACIONAL CAIXA</v>
          </cell>
          <cell r="C798" t="str">
            <v>CURVA 90 GRAUS DE FERRO GALVANIZADO, COM ROSCA BSP MACHO/FEMEA, DE 2"</v>
          </cell>
          <cell r="D798" t="str">
            <v>UN</v>
          </cell>
          <cell r="E798">
            <v>61.64</v>
          </cell>
        </row>
        <row r="799">
          <cell r="A799">
            <v>1807</v>
          </cell>
          <cell r="B799" t="str">
            <v>INSUMO NACIONAL CAIXA</v>
          </cell>
          <cell r="C799" t="str">
            <v>CURVA 90 GRAUS DE FERRO GALVANIZADO, COM ROSCA BSP MACHO/FEMEA, DE 3"</v>
          </cell>
          <cell r="D799" t="str">
            <v>UN</v>
          </cell>
          <cell r="E799">
            <v>137.78</v>
          </cell>
        </row>
        <row r="800">
          <cell r="A800">
            <v>1808</v>
          </cell>
          <cell r="B800" t="str">
            <v>INSUMO NACIONAL CAIXA</v>
          </cell>
          <cell r="C800" t="str">
            <v>CURVA 90 GRAUS DE FERRO GALVANIZADO, COM ROSCA BSP MACHO/FEMEA, DE 4"</v>
          </cell>
          <cell r="D800" t="str">
            <v>UN</v>
          </cell>
          <cell r="E800">
            <v>217.38</v>
          </cell>
        </row>
        <row r="801">
          <cell r="A801">
            <v>1809</v>
          </cell>
          <cell r="B801" t="str">
            <v>INSUMO NACIONAL CAIXA</v>
          </cell>
          <cell r="C801" t="str">
            <v>CURVA 90 GRAUS DE FERRO GALVANIZADO, COM ROSCA BSP MACHO/FEMEA, DE 1 1/2"</v>
          </cell>
          <cell r="D801" t="str">
            <v>UN</v>
          </cell>
          <cell r="E801">
            <v>39.39</v>
          </cell>
        </row>
        <row r="802">
          <cell r="A802">
            <v>1810</v>
          </cell>
          <cell r="B802" t="str">
            <v>INSUMO NACIONAL CAIXA</v>
          </cell>
          <cell r="C802" t="str">
            <v>CURVA 45 GRAUS DE FERRO GALVANIZADO, COM ROSCA BSP MACHO/FEMEA, DE 2"</v>
          </cell>
          <cell r="D802" t="str">
            <v>UN</v>
          </cell>
          <cell r="E802">
            <v>47.54</v>
          </cell>
        </row>
        <row r="803">
          <cell r="A803">
            <v>1811</v>
          </cell>
          <cell r="B803" t="str">
            <v>INSUMO NACIONAL CAIXA</v>
          </cell>
          <cell r="C803" t="str">
            <v>CURVA 45 GRAUS DE FERRO GALVANIZADO, COM ROSCA BSP MACHO/FEMEA, DE 3/4"</v>
          </cell>
          <cell r="D803" t="str">
            <v>UN</v>
          </cell>
          <cell r="E803">
            <v>12.83</v>
          </cell>
        </row>
        <row r="804">
          <cell r="A804">
            <v>1812</v>
          </cell>
          <cell r="B804" t="str">
            <v>INSUMO NACIONAL CAIXA</v>
          </cell>
          <cell r="C804" t="str">
            <v>CURVA 45 GRAUS DE FERRO GALVANIZADO, COM ROSCA BSP MACHO/FEMEA, DE 3"</v>
          </cell>
          <cell r="D804" t="str">
            <v>UN</v>
          </cell>
          <cell r="E804">
            <v>92.2</v>
          </cell>
        </row>
        <row r="805">
          <cell r="A805">
            <v>1813</v>
          </cell>
          <cell r="B805" t="str">
            <v>INSUMO NACIONAL CAIXA</v>
          </cell>
          <cell r="C805" t="str">
            <v>CURVA 90 GRAUS DE FERRO GALVANIZADO, COM ROSCA BSP FEMEA, DE3/4"</v>
          </cell>
          <cell r="D805" t="str">
            <v>UN</v>
          </cell>
          <cell r="E805">
            <v>13.79</v>
          </cell>
        </row>
        <row r="806">
          <cell r="A806">
            <v>1814</v>
          </cell>
          <cell r="B806" t="str">
            <v>INSUMO NACIONAL CAIXA</v>
          </cell>
          <cell r="C806" t="str">
            <v>CURVA 90 GRAUS DE FERRO GALVANIZADO, COM ROSCA BSP MACHO/FEMEA, DE 1 1/4"</v>
          </cell>
          <cell r="D806" t="str">
            <v>UN</v>
          </cell>
          <cell r="E806">
            <v>34.159999999999997</v>
          </cell>
        </row>
        <row r="807">
          <cell r="A807">
            <v>1815</v>
          </cell>
          <cell r="B807" t="str">
            <v>INSUMO NACIONAL CAIXA</v>
          </cell>
          <cell r="C807" t="str">
            <v>CURVA 90 GRAUS DE FERRO GALVANIZADO, COM ROSCA BSP MACHO, DE2 1/2"</v>
          </cell>
          <cell r="D807" t="str">
            <v>UN</v>
          </cell>
          <cell r="E807">
            <v>114.95</v>
          </cell>
        </row>
        <row r="808">
          <cell r="A808">
            <v>1816</v>
          </cell>
          <cell r="B808" t="str">
            <v>INSUMO NACIONAL CAIXA</v>
          </cell>
          <cell r="C808" t="str">
            <v>CURVA 90 GRAUS DE FERRO GALVANIZADO, COM ROSCA BSP MACHO, DE1"</v>
          </cell>
          <cell r="D808" t="str">
            <v>UN</v>
          </cell>
          <cell r="E808">
            <v>21.21</v>
          </cell>
        </row>
        <row r="809">
          <cell r="A809">
            <v>1817</v>
          </cell>
          <cell r="B809" t="str">
            <v>INSUMO NACIONAL CAIXA</v>
          </cell>
          <cell r="C809" t="str">
            <v>CURVA 45 GRAUS DE FERRO GALVANIZADO, COM ROSCA BSP MACHO/FEMEA, DE 1/2"</v>
          </cell>
          <cell r="D809" t="str">
            <v>UN</v>
          </cell>
          <cell r="E809">
            <v>7.91</v>
          </cell>
        </row>
        <row r="810">
          <cell r="A810">
            <v>1818</v>
          </cell>
          <cell r="B810" t="str">
            <v>INSUMO NACIONAL CAIXA</v>
          </cell>
          <cell r="C810" t="str">
            <v>CURVA 45 GRAUS DE FERRO GALVANIZADO, COM ROSCA BSP FEMEA, DE2"</v>
          </cell>
          <cell r="D810" t="str">
            <v>UN</v>
          </cell>
          <cell r="E810">
            <v>57.49</v>
          </cell>
        </row>
        <row r="811">
          <cell r="A811">
            <v>1819</v>
          </cell>
          <cell r="B811" t="str">
            <v>INSUMO NACIONAL CAIXA</v>
          </cell>
          <cell r="C811" t="str">
            <v>CURVA 45 GRAUS DE FERRO GALVANIZADO, COM ROSCA BSP FEMEA, DE1 1/4"</v>
          </cell>
          <cell r="D811" t="str">
            <v>UN</v>
          </cell>
          <cell r="E811">
            <v>29.74</v>
          </cell>
        </row>
        <row r="812">
          <cell r="A812">
            <v>1820</v>
          </cell>
          <cell r="B812" t="str">
            <v>INSUMO NACIONAL CAIXA</v>
          </cell>
          <cell r="C812" t="str">
            <v>CURVA 45 GRAUS DE FERRO GALVANIZADO, COM ROSCA BSP FEMEA, DE3/4"</v>
          </cell>
          <cell r="D812" t="str">
            <v>UN</v>
          </cell>
          <cell r="E812">
            <v>13.06</v>
          </cell>
        </row>
        <row r="813">
          <cell r="A813">
            <v>1821</v>
          </cell>
          <cell r="B813" t="str">
            <v>INSUMO NACIONAL CAIXA</v>
          </cell>
          <cell r="C813" t="str">
            <v>CURVA 90 GRAUS DE FERRO GALVANIZADO, COM ROSCA BSP MACHO/FEMEA, DE 2 1/2"</v>
          </cell>
          <cell r="D813" t="str">
            <v>UN</v>
          </cell>
          <cell r="E813">
            <v>100.5</v>
          </cell>
        </row>
        <row r="814">
          <cell r="A814">
            <v>1823</v>
          </cell>
          <cell r="B814" t="str">
            <v>INSUMO NACIONAL CAIXA</v>
          </cell>
          <cell r="C814" t="str">
            <v>CURVA PVC PBA, JE, PB, 22 GRAUS, DN 75 / DE 85 MM, PARA REDEAGUA (NBR 10351)</v>
          </cell>
          <cell r="D814" t="str">
            <v>UN</v>
          </cell>
          <cell r="E814">
            <v>23.9</v>
          </cell>
        </row>
        <row r="815">
          <cell r="A815">
            <v>1824</v>
          </cell>
          <cell r="B815" t="str">
            <v>INSUMO NACIONAL CAIXA</v>
          </cell>
          <cell r="C815" t="str">
            <v>CURVA PVC PBA, JE, PB, 90 GRAUS, DN 75 / DE 85 MM, PARA REDEAGUA (NBR 10351)</v>
          </cell>
          <cell r="D815" t="str">
            <v>UN</v>
          </cell>
          <cell r="E815">
            <v>27.18</v>
          </cell>
        </row>
        <row r="816">
          <cell r="A816">
            <v>1825</v>
          </cell>
          <cell r="B816" t="str">
            <v>INSUMO NACIONAL CAIXA</v>
          </cell>
          <cell r="C816" t="str">
            <v>CURVA PVC PBA, JE, PB, 45 GRAUS, DN 75 / DE 85 MM, PARA REDEAGUA (NBR 10351)</v>
          </cell>
          <cell r="D816" t="str">
            <v>UN</v>
          </cell>
          <cell r="E816">
            <v>23.86</v>
          </cell>
        </row>
        <row r="817">
          <cell r="A817">
            <v>1827</v>
          </cell>
          <cell r="B817" t="str">
            <v>INSUMO NACIONAL CAIXA</v>
          </cell>
          <cell r="C817" t="str">
            <v>CURVA PVC PBA, JE, PB, 45 GRAUS, DN 100 / DE 110 MM, PARA REDE AGUA (NBR 10351)</v>
          </cell>
          <cell r="D817" t="str">
            <v>UN</v>
          </cell>
          <cell r="E817">
            <v>43</v>
          </cell>
        </row>
        <row r="818">
          <cell r="A818">
            <v>1828</v>
          </cell>
          <cell r="B818" t="str">
            <v>INSUMO NACIONAL CAIXA</v>
          </cell>
          <cell r="C818" t="str">
            <v>CURVA PVC PBA, JE, PB, 90 GRAUS, DN 100 / DE 110 MM, PARA REDE AGUA (NBR 10351)</v>
          </cell>
          <cell r="D818" t="str">
            <v>UN</v>
          </cell>
          <cell r="E818">
            <v>48.71</v>
          </cell>
        </row>
        <row r="819">
          <cell r="A819">
            <v>1831</v>
          </cell>
          <cell r="B819" t="str">
            <v>INSUMO NACIONAL CAIXA</v>
          </cell>
          <cell r="C819" t="str">
            <v>CURVA PVC PBA, JE, PB, 45 GRAUS, DN 50 / DE 60 MM, PARA REDEAGUA (NBR 10351)</v>
          </cell>
          <cell r="D819" t="str">
            <v>UN</v>
          </cell>
          <cell r="E819">
            <v>10.63</v>
          </cell>
        </row>
        <row r="820">
          <cell r="A820">
            <v>1835</v>
          </cell>
          <cell r="B820" t="str">
            <v>INSUMO NACIONAL CAIXA</v>
          </cell>
          <cell r="C820" t="str">
            <v>CURVA PVC PBA, JE, PB, 22 GRAUS, DN 50 / DE 60 MM, PARA REDEAGUA (NBR 10351)</v>
          </cell>
          <cell r="D820" t="str">
            <v>UN</v>
          </cell>
          <cell r="E820">
            <v>10.24</v>
          </cell>
        </row>
        <row r="821">
          <cell r="A821">
            <v>1836</v>
          </cell>
          <cell r="B821" t="str">
            <v>INSUMO NACIONAL CAIXA</v>
          </cell>
          <cell r="C821" t="str">
            <v>CURVA PVC, PB, JE, 45 GRAUS, DN 200 MM, PARA REDE COLETORA ESGOTO (NBR 10569)</v>
          </cell>
          <cell r="D821" t="str">
            <v>UN</v>
          </cell>
          <cell r="E821">
            <v>160.68</v>
          </cell>
        </row>
        <row r="822">
          <cell r="A822">
            <v>1837</v>
          </cell>
          <cell r="B822" t="str">
            <v>INSUMO NACIONAL CAIXA</v>
          </cell>
          <cell r="C822" t="str">
            <v>CURVA PVC, PB, JE, 45 GRAUS, DN 250 MM, PARA REDE COLETORA ESGOTO (NBR 10569)</v>
          </cell>
          <cell r="D822" t="str">
            <v>UN</v>
          </cell>
          <cell r="E822">
            <v>264.31</v>
          </cell>
        </row>
        <row r="823">
          <cell r="A823">
            <v>1839</v>
          </cell>
          <cell r="B823" t="str">
            <v>INSUMO NACIONAL CAIXA</v>
          </cell>
          <cell r="C823" t="str">
            <v>CURVA PVC PBA, JE, PB, 22 GRAUS, DN 100 / DE 110 MM, PARA REDE AGUA (NBR 10351)</v>
          </cell>
          <cell r="D823" t="str">
            <v>UN</v>
          </cell>
          <cell r="E823">
            <v>41.79</v>
          </cell>
        </row>
        <row r="824">
          <cell r="A824">
            <v>1844</v>
          </cell>
          <cell r="B824" t="str">
            <v>INSUMO NACIONAL CAIXA</v>
          </cell>
          <cell r="C824" t="str">
            <v>CURVA PVC, PB, JE, 45 GRAUS, DN 150 MM, PARA REDE COLETORA ESGOTO (NBR 10569)</v>
          </cell>
          <cell r="D824" t="str">
            <v>UN</v>
          </cell>
          <cell r="E824">
            <v>72.94</v>
          </cell>
        </row>
        <row r="825">
          <cell r="A825">
            <v>1845</v>
          </cell>
          <cell r="B825" t="str">
            <v>INSUMO NACIONAL CAIXA</v>
          </cell>
          <cell r="C825" t="str">
            <v>CURVA PVC PBA, JE, PB, 90 GRAUS, DN 50 / DE 60 MM, PARA REDEAGUA (NBR 10351)</v>
          </cell>
          <cell r="D825" t="str">
            <v>UN</v>
          </cell>
          <cell r="E825">
            <v>11.65</v>
          </cell>
        </row>
        <row r="826">
          <cell r="A826">
            <v>1853</v>
          </cell>
          <cell r="B826" t="str">
            <v>INSUMO NACIONAL CAIXA</v>
          </cell>
          <cell r="C826" t="str">
            <v>CURVA PVC, PB, JE, 90 GRAUS, DN 250 MM, PARA REDE COLETORA ESGOTO (NBR 10569)</v>
          </cell>
          <cell r="D826" t="str">
            <v>UN</v>
          </cell>
          <cell r="E826">
            <v>297.08</v>
          </cell>
        </row>
        <row r="827">
          <cell r="A827">
            <v>1857</v>
          </cell>
          <cell r="B827" t="str">
            <v>INSUMO NACIONAL CAIXA</v>
          </cell>
          <cell r="C827" t="str">
            <v>CURVA PVC, PB, JE, 45 GRAUS, DN 125 MM, PARA REDE COLETORA ESGOTO (NBR 10569)</v>
          </cell>
          <cell r="D827" t="str">
            <v>UN</v>
          </cell>
          <cell r="E827">
            <v>41.61</v>
          </cell>
        </row>
        <row r="828">
          <cell r="A828">
            <v>1858</v>
          </cell>
          <cell r="B828" t="str">
            <v>INSUMO NACIONAL CAIXA</v>
          </cell>
          <cell r="C828" t="str">
            <v>CURVA PVC, PB, JE, 45 GRAUS, DN 100 MM, PARA REDE COLETORA ESGOTO (NBR 10569)</v>
          </cell>
          <cell r="D828" t="str">
            <v>UN</v>
          </cell>
          <cell r="E828">
            <v>17.010000000000002</v>
          </cell>
        </row>
        <row r="829">
          <cell r="A829">
            <v>1859</v>
          </cell>
          <cell r="B829" t="str">
            <v>INSUMO NACIONAL CAIXA</v>
          </cell>
          <cell r="C829" t="str">
            <v>CURVA PVC, PB, JE, 90 GRAUS, DN 400 MM, PARA REDE COLETORA ESGOTO (NBR 10569)</v>
          </cell>
          <cell r="D829" t="str">
            <v>UN</v>
          </cell>
          <cell r="E829">
            <v>1242.0999999999999</v>
          </cell>
        </row>
        <row r="830">
          <cell r="A830">
            <v>1860</v>
          </cell>
          <cell r="B830" t="str">
            <v>INSUMO NACIONAL CAIXA</v>
          </cell>
          <cell r="C830" t="str">
            <v>CURVA PVC, PB, JE, 45 GRAUS, DN 300 MM, PARA REDE COLETORA ESGOTO (NBR 10569)</v>
          </cell>
          <cell r="D830" t="str">
            <v>UN</v>
          </cell>
          <cell r="E830">
            <v>520.51</v>
          </cell>
        </row>
        <row r="831">
          <cell r="A831">
            <v>1862</v>
          </cell>
          <cell r="B831" t="str">
            <v>INSUMO NACIONAL CAIXA</v>
          </cell>
          <cell r="C831" t="str">
            <v>CURVA PVC, PB, JE, 45 GRAUS, DN 400 MM, PARA REDE COLETORA ESGOTO (NBR 10569)</v>
          </cell>
          <cell r="D831" t="str">
            <v>UN</v>
          </cell>
          <cell r="E831">
            <v>836.27</v>
          </cell>
        </row>
        <row r="832">
          <cell r="A832">
            <v>1863</v>
          </cell>
          <cell r="B832" t="str">
            <v>INSUMO NACIONAL CAIXA</v>
          </cell>
          <cell r="C832" t="str">
            <v>CURVA PVC, PB, JE, 90 GRAUS, DN 100 MM, PARA REDE COLETORA ESGOTO (NBR 10569)</v>
          </cell>
          <cell r="D832" t="str">
            <v>UN</v>
          </cell>
          <cell r="E832">
            <v>16.350000000000001</v>
          </cell>
        </row>
        <row r="833">
          <cell r="A833">
            <v>1864</v>
          </cell>
          <cell r="B833" t="str">
            <v>INSUMO NACIONAL CAIXA</v>
          </cell>
          <cell r="C833" t="str">
            <v>CURVA PVC, PB, JE, 90 GRAUS, DN 125 MM, PARA REDE COLETORA ESGOTO (NBR 10569)</v>
          </cell>
          <cell r="D833" t="str">
            <v>UN</v>
          </cell>
          <cell r="E833">
            <v>42.82</v>
          </cell>
        </row>
        <row r="834">
          <cell r="A834">
            <v>1865</v>
          </cell>
          <cell r="B834" t="str">
            <v>INSUMO NACIONAL CAIXA</v>
          </cell>
          <cell r="C834" t="str">
            <v>CURVA PVC, PB, JE, 90 GRAUS, DN 150 MM, PARA REDE COLETORA ESGOTO (NBR 10569)</v>
          </cell>
          <cell r="D834" t="str">
            <v>UN</v>
          </cell>
          <cell r="E834">
            <v>73.45</v>
          </cell>
        </row>
        <row r="835">
          <cell r="A835">
            <v>1866</v>
          </cell>
          <cell r="B835" t="str">
            <v>INSUMO NACIONAL CAIXA</v>
          </cell>
          <cell r="C835" t="str">
            <v>CURVA PVC, PB, JE, 90 GRAUS, DN 200 MM, PARA REDE COLETORA ESGOTO (NBR 10569)</v>
          </cell>
          <cell r="D835" t="str">
            <v>UN</v>
          </cell>
          <cell r="E835">
            <v>200.95</v>
          </cell>
        </row>
        <row r="836">
          <cell r="A836">
            <v>1867</v>
          </cell>
          <cell r="B836" t="str">
            <v>INSUMO NACIONAL CAIXA</v>
          </cell>
          <cell r="C836" t="str">
            <v>CURVA PVC, PB, JE, 90 GRAUS, DN 300 MM, PARA REDE COLETORA ESGOTO (NBR 10569)</v>
          </cell>
          <cell r="D836" t="str">
            <v>UN</v>
          </cell>
          <cell r="E836">
            <v>657.68</v>
          </cell>
        </row>
        <row r="837">
          <cell r="A837">
            <v>1868</v>
          </cell>
          <cell r="B837" t="str">
            <v>INSUMO NACIONAL CAIXA</v>
          </cell>
          <cell r="C837" t="str">
            <v>CURVA PVC, PB, JE, 90 GRAUS, DN 350 MM, PARA REDE COLETORA ESGOTO (NBR 10569)</v>
          </cell>
          <cell r="D837" t="str">
            <v>UN</v>
          </cell>
          <cell r="E837">
            <v>949.04</v>
          </cell>
        </row>
        <row r="838">
          <cell r="A838">
            <v>1870</v>
          </cell>
          <cell r="B838" t="str">
            <v>INSUMO NACIONAL CAIXA</v>
          </cell>
          <cell r="C838" t="str">
            <v>CURVA DE PVC 90Âº, ROSCAVEL, DE 1/2Â”, PARA ELETRODUTO.</v>
          </cell>
          <cell r="D838" t="str">
            <v>UN</v>
          </cell>
          <cell r="E838">
            <v>1.53</v>
          </cell>
        </row>
        <row r="839">
          <cell r="A839">
            <v>1871</v>
          </cell>
          <cell r="B839" t="str">
            <v>INSUMO NACIONAL CAIXA</v>
          </cell>
          <cell r="C839" t="str">
            <v>CAIXA PVC OCTOGONAL 3" X 3"</v>
          </cell>
          <cell r="D839" t="str">
            <v>UN</v>
          </cell>
          <cell r="E839">
            <v>5.4</v>
          </cell>
        </row>
        <row r="840">
          <cell r="A840">
            <v>1872</v>
          </cell>
          <cell r="B840" t="str">
            <v>INSUMO NACIONAL CAIXA</v>
          </cell>
          <cell r="C840" t="str">
            <v>CAIXA PVC 4" X 2" P/ ELETRODUTO "</v>
          </cell>
          <cell r="D840" t="str">
            <v>UN</v>
          </cell>
          <cell r="E840">
            <v>1.98</v>
          </cell>
        </row>
        <row r="841">
          <cell r="A841">
            <v>1873</v>
          </cell>
          <cell r="B841" t="str">
            <v>INSUMO NACIONAL CAIXA</v>
          </cell>
          <cell r="C841" t="str">
            <v>CAIXA PVC 4" X 4" P/ ELETRODUTO "</v>
          </cell>
          <cell r="D841" t="str">
            <v>UN</v>
          </cell>
          <cell r="E841">
            <v>3.16</v>
          </cell>
        </row>
        <row r="842">
          <cell r="A842">
            <v>1874</v>
          </cell>
          <cell r="B842" t="str">
            <v>INSUMO NACIONAL CAIXA</v>
          </cell>
          <cell r="C842" t="str">
            <v>CURVA PVC 90G P/ ELETRODUTO ROSCAVEL 1 1/4"</v>
          </cell>
          <cell r="D842" t="str">
            <v>UN</v>
          </cell>
          <cell r="E842">
            <v>5.61</v>
          </cell>
        </row>
        <row r="843">
          <cell r="A843">
            <v>1875</v>
          </cell>
          <cell r="B843" t="str">
            <v>INSUMO NACIONAL CAIXA</v>
          </cell>
          <cell r="C843" t="str">
            <v>CURVA PVC 90G P/ ELETRODUTO ROSCAVEL 1 1/2"</v>
          </cell>
          <cell r="D843" t="str">
            <v>UN</v>
          </cell>
          <cell r="E843">
            <v>6.32</v>
          </cell>
        </row>
        <row r="844">
          <cell r="A844">
            <v>1876</v>
          </cell>
          <cell r="B844" t="str">
            <v>INSUMO NACIONAL CAIXA</v>
          </cell>
          <cell r="C844" t="str">
            <v>CURVA PVC 90G P/ ELETRODUTO ROSCAVEL 2"</v>
          </cell>
          <cell r="D844" t="str">
            <v>UN</v>
          </cell>
          <cell r="E844">
            <v>9.48</v>
          </cell>
        </row>
        <row r="845">
          <cell r="A845">
            <v>1877</v>
          </cell>
          <cell r="B845" t="str">
            <v>INSUMO NACIONAL CAIXA</v>
          </cell>
          <cell r="C845" t="str">
            <v>CURVA PVC 90G P/ ELETRODUTO ROSCAVEL 3"</v>
          </cell>
          <cell r="D845" t="str">
            <v>UN</v>
          </cell>
          <cell r="E845">
            <v>27.13</v>
          </cell>
        </row>
        <row r="846">
          <cell r="A846">
            <v>1878</v>
          </cell>
          <cell r="B846" t="str">
            <v>INSUMO NACIONAL CAIXA</v>
          </cell>
          <cell r="C846" t="str">
            <v>CURVA PVC 90G P/ ELETRODUTO ROSCAVEL 4"</v>
          </cell>
          <cell r="D846" t="str">
            <v>UN</v>
          </cell>
          <cell r="E846">
            <v>51.76</v>
          </cell>
        </row>
        <row r="847">
          <cell r="A847">
            <v>1879</v>
          </cell>
          <cell r="B847" t="str">
            <v>INSUMO NACIONAL CAIXA</v>
          </cell>
          <cell r="C847" t="str">
            <v>CURVA PVC 90G P/ ELETRODUTO ROSCAVEL 3/4"</v>
          </cell>
          <cell r="D847" t="str">
            <v>UN</v>
          </cell>
          <cell r="E847">
            <v>2.65</v>
          </cell>
        </row>
        <row r="848">
          <cell r="A848">
            <v>1880</v>
          </cell>
          <cell r="B848" t="str">
            <v>INSUMO NACIONAL CAIXA</v>
          </cell>
          <cell r="C848" t="str">
            <v>CURVA PVC 135G 1" P/ ELETRODUTO ROSCAVEL</v>
          </cell>
          <cell r="D848" t="str">
            <v>UN</v>
          </cell>
          <cell r="E848">
            <v>4.79</v>
          </cell>
        </row>
        <row r="849">
          <cell r="A849">
            <v>1881</v>
          </cell>
          <cell r="B849" t="str">
            <v>INSUMO NACIONAL CAIXA</v>
          </cell>
          <cell r="C849" t="str">
            <v>!EM PROCESSO DE DESATIVACAO! CURVA PVC 135G 1 1/2" P/ ELETRODUTO ROSCAVEL</v>
          </cell>
          <cell r="D849" t="str">
            <v>UN</v>
          </cell>
          <cell r="E849">
            <v>10.81</v>
          </cell>
        </row>
        <row r="850">
          <cell r="A850">
            <v>1882</v>
          </cell>
          <cell r="B850" t="str">
            <v>INSUMO NACIONAL CAIXA</v>
          </cell>
          <cell r="C850" t="str">
            <v>!EM PROCESSO DE DESATIVACAO! CURVA PVC 135G 2 1/2" P/ ELETRODUTO ROSCAVEL</v>
          </cell>
          <cell r="D850" t="str">
            <v>UN</v>
          </cell>
          <cell r="E850">
            <v>16.32</v>
          </cell>
        </row>
        <row r="851">
          <cell r="A851">
            <v>1883</v>
          </cell>
          <cell r="B851" t="str">
            <v>INSUMO NACIONAL CAIXA</v>
          </cell>
          <cell r="C851" t="str">
            <v>!EM PROCESSO DE DESATIVACAO! CURVA PVC 135G 4" P/ ELETRODUTOROSCAVEL</v>
          </cell>
          <cell r="D851" t="str">
            <v>UN</v>
          </cell>
          <cell r="E851">
            <v>41.25</v>
          </cell>
        </row>
        <row r="852">
          <cell r="A852">
            <v>1884</v>
          </cell>
          <cell r="B852" t="str">
            <v>INSUMO NACIONAL CAIXA</v>
          </cell>
          <cell r="C852" t="str">
            <v>CURVA PVC 90G P/ ELETRODUTO ROSCAVEL 1"</v>
          </cell>
          <cell r="D852" t="str">
            <v>UN</v>
          </cell>
          <cell r="E852">
            <v>4.08</v>
          </cell>
        </row>
        <row r="853">
          <cell r="A853">
            <v>1886</v>
          </cell>
          <cell r="B853" t="str">
            <v>INSUMO NACIONAL CAIXA</v>
          </cell>
          <cell r="C853" t="str">
            <v>!EM PROCESSO DE DESATIVACAO! CURVA PVC 135G 1/2" P/ ELETRODUTO ROSCAVEL</v>
          </cell>
          <cell r="D853" t="str">
            <v>UN</v>
          </cell>
          <cell r="E853">
            <v>3.92</v>
          </cell>
        </row>
        <row r="854">
          <cell r="A854">
            <v>1887</v>
          </cell>
          <cell r="B854" t="str">
            <v>INSUMO NACIONAL CAIXA</v>
          </cell>
          <cell r="C854" t="str">
            <v>CURVA PVC 90G P/ ELETRODUTO ROSCAVEL 2 1/2"</v>
          </cell>
          <cell r="D854" t="str">
            <v>UN</v>
          </cell>
          <cell r="E854">
            <v>23.2</v>
          </cell>
        </row>
        <row r="855">
          <cell r="A855">
            <v>1888</v>
          </cell>
          <cell r="B855" t="str">
            <v>INSUMO NACIONAL CAIXA</v>
          </cell>
          <cell r="C855" t="str">
            <v>!EM PROCESSO DE DESATIVACAO! CURVA PVC 135G 3" P/ ELETRODUTOROSCAVEL</v>
          </cell>
          <cell r="D855" t="str">
            <v>UN</v>
          </cell>
          <cell r="E855">
            <v>38.6</v>
          </cell>
        </row>
        <row r="856">
          <cell r="A856">
            <v>1889</v>
          </cell>
          <cell r="B856" t="str">
            <v>INSUMO NACIONAL CAIXA</v>
          </cell>
          <cell r="C856" t="str">
            <v>!EM PROCESSO DE DESATIVACAO! CURVA PVC 135G 2" P/ ELETRODUTOROSCAVEL</v>
          </cell>
          <cell r="D856" t="str">
            <v>UN</v>
          </cell>
          <cell r="E856">
            <v>14.27</v>
          </cell>
        </row>
        <row r="857">
          <cell r="A857">
            <v>1890</v>
          </cell>
          <cell r="B857" t="str">
            <v>INSUMO NACIONAL CAIXA</v>
          </cell>
          <cell r="C857" t="str">
            <v>!EM PROCESSO DE DESATIVACAO! CURVA PVC 135G 1 1/4" P/ ELETRODUTO ROSCAVEL</v>
          </cell>
          <cell r="D857" t="str">
            <v>UN</v>
          </cell>
          <cell r="E857">
            <v>9.43</v>
          </cell>
        </row>
        <row r="858">
          <cell r="A858">
            <v>1891</v>
          </cell>
          <cell r="B858" t="str">
            <v>INSUMO NACIONAL CAIXA</v>
          </cell>
          <cell r="C858" t="str">
            <v>LUVA PVC ROSCAVEL P/ ELETRODUTO 3/4"</v>
          </cell>
          <cell r="D858" t="str">
            <v>UN</v>
          </cell>
          <cell r="E858">
            <v>1.53</v>
          </cell>
        </row>
        <row r="859">
          <cell r="A859">
            <v>1892</v>
          </cell>
          <cell r="B859" t="str">
            <v>INSUMO NACIONAL CAIXA</v>
          </cell>
          <cell r="C859" t="str">
            <v>LUVA PVC ROSCAVEL P/ ELETRODUTO 1"</v>
          </cell>
          <cell r="D859" t="str">
            <v>UN</v>
          </cell>
          <cell r="E859">
            <v>1.93</v>
          </cell>
        </row>
        <row r="860">
          <cell r="A860">
            <v>1893</v>
          </cell>
          <cell r="B860" t="str">
            <v>INSUMO NACIONAL CAIXA</v>
          </cell>
          <cell r="C860" t="str">
            <v>LUVA PVC ROSCAVEL P/ ELETRODUTO 1.1/2"</v>
          </cell>
          <cell r="D860" t="str">
            <v>UN</v>
          </cell>
          <cell r="E860">
            <v>4.08</v>
          </cell>
        </row>
        <row r="861">
          <cell r="A861">
            <v>1894</v>
          </cell>
          <cell r="B861" t="str">
            <v>INSUMO NACIONAL CAIXA</v>
          </cell>
          <cell r="C861" t="str">
            <v>LUVA PVC ROSCAVEL P/ ELETRODUTO 2''</v>
          </cell>
          <cell r="D861" t="str">
            <v>UN</v>
          </cell>
          <cell r="E861">
            <v>6.57</v>
          </cell>
        </row>
        <row r="862">
          <cell r="A862">
            <v>1895</v>
          </cell>
          <cell r="B862" t="str">
            <v>INSUMO NACIONAL CAIXA</v>
          </cell>
          <cell r="C862" t="str">
            <v>LUVA PVC ROSCAVEL P/ ELETRODUTO 4''</v>
          </cell>
          <cell r="D862" t="str">
            <v>UN</v>
          </cell>
          <cell r="E862">
            <v>42.38</v>
          </cell>
        </row>
        <row r="863">
          <cell r="A863">
            <v>1896</v>
          </cell>
          <cell r="B863" t="str">
            <v>INSUMO NACIONAL CAIXA</v>
          </cell>
          <cell r="C863" t="str">
            <v>LUVA PVC ROSCAVEL P/ ELETRODUTO 3''</v>
          </cell>
          <cell r="D863" t="str">
            <v>UN</v>
          </cell>
          <cell r="E863">
            <v>21.82</v>
          </cell>
        </row>
        <row r="864">
          <cell r="A864">
            <v>1898</v>
          </cell>
          <cell r="B864" t="str">
            <v>INSUMO NACIONAL CAIXA</v>
          </cell>
          <cell r="C864" t="str">
            <v>!EM PROCESSO DE DESATIVACAO! LUVA PVC DE PRESSAO P/ ELETRODUTO TIGREFLEX 16</v>
          </cell>
          <cell r="D864" t="str">
            <v>UN</v>
          </cell>
          <cell r="E864">
            <v>0.86</v>
          </cell>
        </row>
        <row r="865">
          <cell r="A865">
            <v>1899</v>
          </cell>
          <cell r="B865" t="str">
            <v>INSUMO NACIONAL CAIXA</v>
          </cell>
          <cell r="C865" t="str">
            <v>LUVA PVC DE PRESSAO P/ ELETRODUTO TIGREFLEX 25</v>
          </cell>
          <cell r="D865" t="str">
            <v>UN</v>
          </cell>
          <cell r="E865">
            <v>0.96</v>
          </cell>
        </row>
        <row r="866">
          <cell r="A866">
            <v>1900</v>
          </cell>
          <cell r="B866" t="str">
            <v>INSUMO NACIONAL CAIXA</v>
          </cell>
          <cell r="C866" t="str">
            <v>LUVA PVC DE PRESSAO P/ ELETRODUTO TIGREFLEX 32</v>
          </cell>
          <cell r="D866" t="str">
            <v>UN</v>
          </cell>
          <cell r="E866">
            <v>1.53</v>
          </cell>
        </row>
        <row r="867">
          <cell r="A867">
            <v>1901</v>
          </cell>
          <cell r="B867" t="str">
            <v>INSUMO NACIONAL CAIXA</v>
          </cell>
          <cell r="C867" t="str">
            <v>LUVA PVC ROSCAVEL P/ ELETRODUTO 1/2"</v>
          </cell>
          <cell r="D867" t="str">
            <v>UN</v>
          </cell>
          <cell r="E867">
            <v>1.02</v>
          </cell>
        </row>
        <row r="868">
          <cell r="A868">
            <v>1902</v>
          </cell>
          <cell r="B868" t="str">
            <v>INSUMO NACIONAL CAIXA</v>
          </cell>
          <cell r="C868" t="str">
            <v>LUVA PVC ROSCAVEL P/ ELETRODUTO 1.1/4"</v>
          </cell>
          <cell r="D868" t="str">
            <v>UN</v>
          </cell>
          <cell r="E868">
            <v>3.26</v>
          </cell>
        </row>
        <row r="869">
          <cell r="A869">
            <v>1904</v>
          </cell>
          <cell r="B869" t="str">
            <v>INSUMO NACIONAL CAIXA</v>
          </cell>
          <cell r="C869" t="str">
            <v>LUVA PVC DE PRESSAO P/ ELETRODUTO TIGREFLEX 20</v>
          </cell>
          <cell r="D869" t="str">
            <v>UN</v>
          </cell>
          <cell r="E869">
            <v>0.91</v>
          </cell>
        </row>
        <row r="870">
          <cell r="A870">
            <v>1907</v>
          </cell>
          <cell r="B870" t="str">
            <v>INSUMO NACIONAL CAIXA</v>
          </cell>
          <cell r="C870" t="str">
            <v>LUVA PVC ROSCAVEL P/ ELETRODUTO 2.1/2"</v>
          </cell>
          <cell r="D870" t="str">
            <v>UN</v>
          </cell>
          <cell r="E870">
            <v>17.899999999999999</v>
          </cell>
        </row>
        <row r="871">
          <cell r="A871">
            <v>1922</v>
          </cell>
          <cell r="B871" t="str">
            <v>INSUMO NACIONAL CAIXA</v>
          </cell>
          <cell r="C871" t="str">
            <v>CURVA DE PVC 45 GRAUS, SOLDAVEL, 75 MM, PARA AGUA FRIA PREDIAL (NBR 5648)</v>
          </cell>
          <cell r="D871" t="str">
            <v>UN</v>
          </cell>
          <cell r="E871">
            <v>21.55</v>
          </cell>
        </row>
        <row r="872">
          <cell r="A872">
            <v>1923</v>
          </cell>
          <cell r="B872" t="str">
            <v>INSUMO NACIONAL CAIXA</v>
          </cell>
          <cell r="C872" t="str">
            <v>CURVA DE PVC 45 GRAUS, SOLDAVEL, 32 MM, PARA AGUA FRIA PREDIAL (NBR 5648)</v>
          </cell>
          <cell r="D872" t="str">
            <v>UN</v>
          </cell>
          <cell r="E872">
            <v>2.38</v>
          </cell>
        </row>
        <row r="873">
          <cell r="A873">
            <v>1924</v>
          </cell>
          <cell r="B873" t="str">
            <v>INSUMO NACIONAL CAIXA</v>
          </cell>
          <cell r="C873" t="str">
            <v>CURVA DE PVC 45 GRAUS, SOLDAVEL, 60 MM, PARA AGUA FRIA PREDIAL (NBR 5648)</v>
          </cell>
          <cell r="D873" t="str">
            <v>UN</v>
          </cell>
          <cell r="E873">
            <v>10.62</v>
          </cell>
        </row>
        <row r="874">
          <cell r="A874">
            <v>1925</v>
          </cell>
          <cell r="B874" t="str">
            <v>INSUMO NACIONAL CAIXA</v>
          </cell>
          <cell r="C874" t="str">
            <v>CURVA DE PVC 90 GRAUS, SOLDAVEL, 60 MM, PARA AGUA FRIA PREDIAL (NBR 5648)</v>
          </cell>
          <cell r="D874" t="str">
            <v>UN</v>
          </cell>
          <cell r="E874">
            <v>17.16</v>
          </cell>
        </row>
        <row r="875">
          <cell r="A875">
            <v>1926</v>
          </cell>
          <cell r="B875" t="str">
            <v>INSUMO NACIONAL CAIXA</v>
          </cell>
          <cell r="C875" t="str">
            <v>CURVA DE PVC 45 GRAUS, SOLDAVEL, 20 MM, PARA AGUA FRIA PREDIAL (NBR 5648)</v>
          </cell>
          <cell r="D875" t="str">
            <v>UN</v>
          </cell>
          <cell r="E875">
            <v>1.21</v>
          </cell>
        </row>
        <row r="876">
          <cell r="A876">
            <v>1927</v>
          </cell>
          <cell r="B876" t="str">
            <v>INSUMO NACIONAL CAIXA</v>
          </cell>
          <cell r="C876" t="str">
            <v>CURVA DE PVC 45 GRAUS, SOLDAVEL, 25 MM, PARA AGUA FRIA PREDIAL (NBR 5648)</v>
          </cell>
          <cell r="D876" t="str">
            <v>UN</v>
          </cell>
          <cell r="E876">
            <v>1.47</v>
          </cell>
        </row>
        <row r="877">
          <cell r="A877">
            <v>1929</v>
          </cell>
          <cell r="B877" t="str">
            <v>INSUMO NACIONAL CAIXA</v>
          </cell>
          <cell r="C877" t="str">
            <v>CURVA DE PVC 45 GRAUS, SOLDAVEL, 40 MM, PARA AGUA FRIA PREDIAL (NBR 5648)</v>
          </cell>
          <cell r="D877" t="str">
            <v>UN</v>
          </cell>
          <cell r="E877">
            <v>3.02</v>
          </cell>
        </row>
        <row r="878">
          <cell r="A878">
            <v>1930</v>
          </cell>
          <cell r="B878" t="str">
            <v>INSUMO NACIONAL CAIXA</v>
          </cell>
          <cell r="C878" t="str">
            <v>CURVA DE PVC 45 GRAUS, SOLDAVEL, 50 MM, PARA AGUA FRIA PREDIAL (NBR 5648)</v>
          </cell>
          <cell r="D878" t="str">
            <v>UN</v>
          </cell>
          <cell r="E878">
            <v>6.27</v>
          </cell>
        </row>
        <row r="879">
          <cell r="A879">
            <v>1932</v>
          </cell>
          <cell r="B879" t="str">
            <v>INSUMO NACIONAL CAIXA</v>
          </cell>
          <cell r="C879" t="str">
            <v>CURVA PVC CURTA 90 G, DN 50 MM, PARA ESGOTO PREDIAL</v>
          </cell>
          <cell r="D879" t="str">
            <v>UN</v>
          </cell>
          <cell r="E879">
            <v>5.86</v>
          </cell>
        </row>
        <row r="880">
          <cell r="A880">
            <v>1933</v>
          </cell>
          <cell r="B880" t="str">
            <v>INSUMO NACIONAL CAIXA</v>
          </cell>
          <cell r="C880" t="str">
            <v>CURVA PVC CURTA 90 GRAUS, DN 40 MM, PARA ESGOTO PREDIAL</v>
          </cell>
          <cell r="D880" t="str">
            <v>UN</v>
          </cell>
          <cell r="E880">
            <v>2.58</v>
          </cell>
        </row>
        <row r="881">
          <cell r="A881">
            <v>1937</v>
          </cell>
          <cell r="B881" t="str">
            <v>INSUMO NACIONAL CAIXA</v>
          </cell>
          <cell r="C881" t="str">
            <v>CURVA PVC 90 GRAUS, ROSCAVEL, 1/2",  AGUA FRIA PREDIAL</v>
          </cell>
          <cell r="D881" t="str">
            <v>UN</v>
          </cell>
          <cell r="E881">
            <v>1.76</v>
          </cell>
        </row>
        <row r="882">
          <cell r="A882">
            <v>1938</v>
          </cell>
          <cell r="B882" t="str">
            <v>INSUMO NACIONAL CAIXA</v>
          </cell>
          <cell r="C882" t="str">
            <v>CURVA PVC 90 GRAUS, ROSCAVEL, 3/4",  AGUA FRIA PREDIAL</v>
          </cell>
          <cell r="D882" t="str">
            <v>UN</v>
          </cell>
          <cell r="E882">
            <v>2.2200000000000002</v>
          </cell>
        </row>
        <row r="883">
          <cell r="A883">
            <v>1939</v>
          </cell>
          <cell r="B883" t="str">
            <v>INSUMO NACIONAL CAIXA</v>
          </cell>
          <cell r="C883" t="str">
            <v>CURVA PVC 90 GRAUS, ROSCAVEL, 1",  AGUA FRIA PREDIAL</v>
          </cell>
          <cell r="D883" t="str">
            <v>UN</v>
          </cell>
          <cell r="E883">
            <v>4.04</v>
          </cell>
        </row>
        <row r="884">
          <cell r="A884">
            <v>1940</v>
          </cell>
          <cell r="B884" t="str">
            <v>INSUMO NACIONAL CAIXA</v>
          </cell>
          <cell r="C884" t="str">
            <v>CURVA PVC 90 GRAUS, ROSCAVEL, 1 1/4",  AGUA FRIA PREDIAL</v>
          </cell>
          <cell r="D884" t="str">
            <v>UN</v>
          </cell>
          <cell r="E884">
            <v>11.82</v>
          </cell>
        </row>
        <row r="885">
          <cell r="A885">
            <v>1941</v>
          </cell>
          <cell r="B885" t="str">
            <v>INSUMO NACIONAL CAIXA</v>
          </cell>
          <cell r="C885" t="str">
            <v>CURVA PVC 90 GRAUS, ROSCAVEL, 1 1/2",  AGUA FRIA PREDIAL</v>
          </cell>
          <cell r="D885" t="str">
            <v>UN</v>
          </cell>
          <cell r="E885">
            <v>11.87</v>
          </cell>
        </row>
        <row r="886">
          <cell r="A886">
            <v>1942</v>
          </cell>
          <cell r="B886" t="str">
            <v>INSUMO NACIONAL CAIXA</v>
          </cell>
          <cell r="C886" t="str">
            <v>CURVA PVC 90 GRAUS, ROSCAVEL, 2",  AGUA FRIA PREDIAL</v>
          </cell>
          <cell r="D886" t="str">
            <v>UN</v>
          </cell>
          <cell r="E886">
            <v>22.47</v>
          </cell>
        </row>
        <row r="887">
          <cell r="A887">
            <v>1951</v>
          </cell>
          <cell r="B887" t="str">
            <v>INSUMO NACIONAL CAIXA</v>
          </cell>
          <cell r="C887" t="str">
            <v>CURVA PVC CURTA 90 GRAUS, DN 75 MM, PARA ESGOTO PREDIAL</v>
          </cell>
          <cell r="D887" t="str">
            <v>UN</v>
          </cell>
          <cell r="E887">
            <v>11.83</v>
          </cell>
        </row>
        <row r="888">
          <cell r="A888">
            <v>1952</v>
          </cell>
          <cell r="B888" t="str">
            <v>INSUMO NACIONAL CAIXA</v>
          </cell>
          <cell r="C888" t="str">
            <v>CURVA PVC LEVE, 90 GRAUS, COM PONTA E BOLSA LISA, DN 150 MM</v>
          </cell>
          <cell r="D888" t="str">
            <v>UN</v>
          </cell>
          <cell r="E888">
            <v>77.19</v>
          </cell>
        </row>
        <row r="889">
          <cell r="A889">
            <v>1953</v>
          </cell>
          <cell r="B889" t="str">
            <v>INSUMO NACIONAL CAIXA</v>
          </cell>
          <cell r="C889" t="str">
            <v>CURVA DE PVC 45 GRAUS, SOLDAVEL, 85 MM, PARA AGUA FRIA PREDIAL (NBR 5648)</v>
          </cell>
          <cell r="D889" t="str">
            <v>UN</v>
          </cell>
          <cell r="E889">
            <v>25.75</v>
          </cell>
        </row>
        <row r="890">
          <cell r="A890">
            <v>1954</v>
          </cell>
          <cell r="B890" t="str">
            <v>INSUMO NACIONAL CAIXA</v>
          </cell>
          <cell r="C890" t="str">
            <v>CURVA DE PVC 45 GRAUS, SOLDAVEL, 110 MM, PARA AGUA FRIA PREDIAL (NBR 5648)</v>
          </cell>
          <cell r="D890" t="str">
            <v>UN</v>
          </cell>
          <cell r="E890">
            <v>68.69</v>
          </cell>
        </row>
        <row r="891">
          <cell r="A891">
            <v>1955</v>
          </cell>
          <cell r="B891" t="str">
            <v>INSUMO NACIONAL CAIXA</v>
          </cell>
          <cell r="C891" t="str">
            <v>CURVA DE PVC 90 GRAUS, SOLDAVEL, 20 MM, PARA AGUA FRIA PREDIAL (NBR 5648)</v>
          </cell>
          <cell r="D891" t="str">
            <v>UN</v>
          </cell>
          <cell r="E891">
            <v>1.27</v>
          </cell>
        </row>
        <row r="892">
          <cell r="A892">
            <v>1956</v>
          </cell>
          <cell r="B892" t="str">
            <v>INSUMO NACIONAL CAIXA</v>
          </cell>
          <cell r="C892" t="str">
            <v>CURVA DE PVC 90 GRAUS, SOLDAVEL, 25 MM, PARA AGUA FRIA PREDIAL (NBR 5648)</v>
          </cell>
          <cell r="D892" t="str">
            <v>UN</v>
          </cell>
          <cell r="E892">
            <v>1.83</v>
          </cell>
        </row>
        <row r="893">
          <cell r="A893">
            <v>1957</v>
          </cell>
          <cell r="B893" t="str">
            <v>INSUMO NACIONAL CAIXA</v>
          </cell>
          <cell r="C893" t="str">
            <v>CURVA DE PVC 90 GRAUS, SOLDAVEL, 32 MM, PARA AGUA FRIA PREDIAL (NBR 5648)</v>
          </cell>
          <cell r="D893" t="str">
            <v>UN</v>
          </cell>
          <cell r="E893">
            <v>3.71</v>
          </cell>
        </row>
        <row r="894">
          <cell r="A894">
            <v>1958</v>
          </cell>
          <cell r="B894" t="str">
            <v>INSUMO NACIONAL CAIXA</v>
          </cell>
          <cell r="C894" t="str">
            <v>CURVA DE PVC 90 GRAUS, SOLDAVEL, 40 MM, PARA AGUA FRIA PREDIAL (NBR 5648)</v>
          </cell>
          <cell r="D894" t="str">
            <v>UN</v>
          </cell>
          <cell r="E894">
            <v>6.73</v>
          </cell>
        </row>
        <row r="895">
          <cell r="A895">
            <v>1959</v>
          </cell>
          <cell r="B895" t="str">
            <v>INSUMO NACIONAL CAIXA</v>
          </cell>
          <cell r="C895" t="str">
            <v>CURVA DE PVC 90 GRAUS, SOLDAVEL, 50 MM, PARA AGUA FRIA PREDIAL (NBR 5648)</v>
          </cell>
          <cell r="D895" t="str">
            <v>UN</v>
          </cell>
          <cell r="E895">
            <v>7.43</v>
          </cell>
        </row>
        <row r="896">
          <cell r="A896">
            <v>1960</v>
          </cell>
          <cell r="B896" t="str">
            <v>INSUMO NACIONAL CAIXA</v>
          </cell>
          <cell r="C896" t="str">
            <v>CURVA DE PVC 90 GRAUS, SOLDAVEL, 75 MM, PARA AGUA FRIA PREDIAL (NBR 5648)</v>
          </cell>
          <cell r="D896" t="str">
            <v>UN</v>
          </cell>
          <cell r="E896">
            <v>29.62</v>
          </cell>
        </row>
        <row r="897">
          <cell r="A897">
            <v>1961</v>
          </cell>
          <cell r="B897" t="str">
            <v>INSUMO NACIONAL CAIXA</v>
          </cell>
          <cell r="C897" t="str">
            <v>CURVA DE PVC 90 GRAUS, SOLDAVEL, 85 MM, PARA AGUA FRIA PREDIAL (NBR 5648)</v>
          </cell>
          <cell r="D897" t="str">
            <v>UN</v>
          </cell>
          <cell r="E897">
            <v>35.56</v>
          </cell>
        </row>
        <row r="898">
          <cell r="A898">
            <v>1962</v>
          </cell>
          <cell r="B898" t="str">
            <v>INSUMO NACIONAL CAIXA</v>
          </cell>
          <cell r="C898" t="str">
            <v>CURVA DE PVC 90 GRAUS, SOLDAVEL, 110 MM, PARA AGUA FRIA PREDIAL (NBR 5648)</v>
          </cell>
          <cell r="D898" t="str">
            <v>UN</v>
          </cell>
          <cell r="E898">
            <v>74.98</v>
          </cell>
        </row>
        <row r="899">
          <cell r="A899">
            <v>1964</v>
          </cell>
          <cell r="B899" t="str">
            <v>INSUMO NACIONAL CAIXA</v>
          </cell>
          <cell r="C899" t="str">
            <v>CURVA PVC, 45 GRAUS, CURTA, PB, DN 100 MM, PARA ESGOTO PREDIAL</v>
          </cell>
          <cell r="D899" t="str">
            <v>UN</v>
          </cell>
          <cell r="E899">
            <v>17.559999999999999</v>
          </cell>
        </row>
        <row r="900">
          <cell r="A900">
            <v>1965</v>
          </cell>
          <cell r="B900" t="str">
            <v>INSUMO NACIONAL CAIXA</v>
          </cell>
          <cell r="C900" t="str">
            <v>CURVA PVC LONGA 45 GRAUS, 100 MM, PARA ESGOTO PREDIAL</v>
          </cell>
          <cell r="D900" t="str">
            <v>UN</v>
          </cell>
          <cell r="E900">
            <v>23.04</v>
          </cell>
        </row>
        <row r="901">
          <cell r="A901">
            <v>1966</v>
          </cell>
          <cell r="B901" t="str">
            <v>INSUMO NACIONAL CAIXA</v>
          </cell>
          <cell r="C901" t="str">
            <v>CURVA PVC CURTA 90 GRAUS, 100 MM, PARA ESGOTO PREDIAL</v>
          </cell>
          <cell r="D901" t="str">
            <v>UN</v>
          </cell>
          <cell r="E901">
            <v>12.55</v>
          </cell>
        </row>
        <row r="902">
          <cell r="A902">
            <v>1967</v>
          </cell>
          <cell r="B902" t="str">
            <v>INSUMO NACIONAL CAIXA</v>
          </cell>
          <cell r="C902" t="str">
            <v>CURVA PVC LONGA 90 GRAUS, 40 MM, PARA ESGOTO PREDIAL</v>
          </cell>
          <cell r="D902" t="str">
            <v>UN</v>
          </cell>
          <cell r="E902">
            <v>2.66</v>
          </cell>
        </row>
        <row r="903">
          <cell r="A903">
            <v>1968</v>
          </cell>
          <cell r="B903" t="str">
            <v>INSUMO NACIONAL CAIXA</v>
          </cell>
          <cell r="C903" t="str">
            <v>CURVA PVC LONGA 90 GRAUS, 50 MM, PARA ESGOTO PREDIAL</v>
          </cell>
          <cell r="D903" t="str">
            <v>UN</v>
          </cell>
          <cell r="E903">
            <v>5.78</v>
          </cell>
        </row>
        <row r="904">
          <cell r="A904">
            <v>1969</v>
          </cell>
          <cell r="B904" t="str">
            <v>INSUMO NACIONAL CAIXA</v>
          </cell>
          <cell r="C904" t="str">
            <v>CURVA PVC LONGA 90 GRAUS, 75 MM, PARA ESGOTO PREDIAL</v>
          </cell>
          <cell r="D904" t="str">
            <v>UN</v>
          </cell>
          <cell r="E904">
            <v>18.05</v>
          </cell>
        </row>
        <row r="905">
          <cell r="A905">
            <v>1970</v>
          </cell>
          <cell r="B905" t="str">
            <v>INSUMO NACIONAL CAIXA</v>
          </cell>
          <cell r="C905" t="str">
            <v>CURVA PVC LONGA 90 GRAUS, 100 MM, PARA ESGOTO PREDIAL</v>
          </cell>
          <cell r="D905" t="str">
            <v>UN</v>
          </cell>
          <cell r="E905">
            <v>28.85</v>
          </cell>
        </row>
        <row r="906">
          <cell r="A906">
            <v>2350</v>
          </cell>
          <cell r="B906" t="str">
            <v>INSUMO NACIONAL CAIXA</v>
          </cell>
          <cell r="C906" t="str">
            <v>AUXILIAR DE ESCRITORIO</v>
          </cell>
          <cell r="D906" t="str">
            <v>H</v>
          </cell>
          <cell r="E906">
            <v>12.93</v>
          </cell>
        </row>
        <row r="907">
          <cell r="A907">
            <v>2354</v>
          </cell>
          <cell r="B907" t="str">
            <v>INSUMO NACIONAL CAIXA</v>
          </cell>
          <cell r="C907" t="str">
            <v>CADASTRISTA DE USUARIOS</v>
          </cell>
          <cell r="D907" t="str">
            <v>H</v>
          </cell>
          <cell r="E907">
            <v>20.62</v>
          </cell>
        </row>
        <row r="908">
          <cell r="A908">
            <v>2355</v>
          </cell>
          <cell r="B908" t="str">
            <v>INSUMO NACIONAL CAIXA</v>
          </cell>
          <cell r="C908" t="str">
            <v>DESENHISTA DETALHISTA</v>
          </cell>
          <cell r="D908" t="str">
            <v>H</v>
          </cell>
          <cell r="E908">
            <v>16.940000000000001</v>
          </cell>
        </row>
        <row r="909">
          <cell r="A909">
            <v>2357</v>
          </cell>
          <cell r="B909" t="str">
            <v>INSUMO NACIONAL CAIXA</v>
          </cell>
          <cell r="C909" t="str">
            <v>DESENHISTA COPISTA</v>
          </cell>
          <cell r="D909" t="str">
            <v>H</v>
          </cell>
          <cell r="E909">
            <v>13.93</v>
          </cell>
        </row>
        <row r="910">
          <cell r="A910">
            <v>2358</v>
          </cell>
          <cell r="B910" t="str">
            <v>INSUMO NACIONAL CAIXA</v>
          </cell>
          <cell r="C910" t="str">
            <v>DESENHISTA PROJETISTA</v>
          </cell>
          <cell r="D910" t="str">
            <v>H</v>
          </cell>
          <cell r="E910">
            <v>25.32</v>
          </cell>
        </row>
        <row r="911">
          <cell r="A911">
            <v>2359</v>
          </cell>
          <cell r="B911" t="str">
            <v>INSUMO NACIONAL CAIXA</v>
          </cell>
          <cell r="C911" t="str">
            <v>DESENHISTA TECNICO AUXILIAR</v>
          </cell>
          <cell r="D911" t="str">
            <v>H</v>
          </cell>
          <cell r="E911">
            <v>13.75</v>
          </cell>
        </row>
        <row r="912">
          <cell r="A912">
            <v>2362</v>
          </cell>
          <cell r="B912" t="str">
            <v>INSUMO NACIONAL CAIXA</v>
          </cell>
          <cell r="C912" t="str">
            <v>!EM PROCESSO DE DESATIVACAO! DINAMITE 2" - 40% "</v>
          </cell>
          <cell r="D912" t="str">
            <v>KG</v>
          </cell>
          <cell r="E912">
            <v>9.23</v>
          </cell>
        </row>
        <row r="913">
          <cell r="A913">
            <v>2364</v>
          </cell>
          <cell r="B913" t="str">
            <v>INSUMO NACIONAL CAIXA</v>
          </cell>
          <cell r="C913" t="str">
            <v>!EM PROCESSO DE DESATIVACAO! DINAMITE 2" - 60% "</v>
          </cell>
          <cell r="D913" t="str">
            <v>KG</v>
          </cell>
          <cell r="E913">
            <v>9.1300000000000008</v>
          </cell>
        </row>
        <row r="914">
          <cell r="A914">
            <v>2365</v>
          </cell>
          <cell r="B914" t="str">
            <v>INSUMO NACIONAL CAIXA</v>
          </cell>
          <cell r="C914" t="str">
            <v>!EM PROCESSO DE DESATIVACAO! DINAMITE A 60% EM CARTUCHO DE *1" X 8"*</v>
          </cell>
          <cell r="D914" t="str">
            <v>KG</v>
          </cell>
          <cell r="E914">
            <v>10.050000000000001</v>
          </cell>
        </row>
        <row r="915">
          <cell r="A915">
            <v>2370</v>
          </cell>
          <cell r="B915" t="str">
            <v>INSUMO NACIONAL CAIXA</v>
          </cell>
          <cell r="C915" t="str">
            <v>DISJUNTOR TIPO NEMA, MONOPOLAR 10 ATE 30A, TENSAO MAXIMA DE240 V</v>
          </cell>
          <cell r="D915" t="str">
            <v>UN</v>
          </cell>
          <cell r="E915">
            <v>9.5</v>
          </cell>
        </row>
        <row r="916">
          <cell r="A916">
            <v>2373</v>
          </cell>
          <cell r="B916" t="str">
            <v>INSUMO NACIONAL CAIXA</v>
          </cell>
          <cell r="C916" t="str">
            <v>DISJUNTOR TIPO NEMA, TRIPOLAR 60 ATE 100A</v>
          </cell>
          <cell r="D916" t="str">
            <v>UN</v>
          </cell>
          <cell r="E916">
            <v>89.85</v>
          </cell>
        </row>
        <row r="917">
          <cell r="A917">
            <v>2374</v>
          </cell>
          <cell r="B917" t="str">
            <v>INSUMO NACIONAL CAIXA</v>
          </cell>
          <cell r="C917" t="str">
            <v>DISJUNTOR TERMOMAGNETICO TRIPOLAR 150 A / 600 V, TIPO FXD /ICC - 35 KA</v>
          </cell>
          <cell r="D917" t="str">
            <v>UN</v>
          </cell>
          <cell r="E917">
            <v>318.77</v>
          </cell>
        </row>
        <row r="918">
          <cell r="A918">
            <v>2376</v>
          </cell>
          <cell r="B918" t="str">
            <v>INSUMO NACIONAL CAIXA</v>
          </cell>
          <cell r="C918" t="str">
            <v>DISJUNTOR TERMOMAGNETICO TRIPOLAR 600 A / 600 V, TIPO LXD /ICC - 40 KA</v>
          </cell>
          <cell r="D918" t="str">
            <v>UN</v>
          </cell>
          <cell r="E918">
            <v>1694.89</v>
          </cell>
        </row>
        <row r="919">
          <cell r="A919">
            <v>2377</v>
          </cell>
          <cell r="B919" t="str">
            <v>INSUMO NACIONAL CAIXA</v>
          </cell>
          <cell r="C919" t="str">
            <v>DISJUNTOR TERMOMAGNETICO TRIPOLAR 200 A / 600 V, TIPO FXD /ICC - 35 KA</v>
          </cell>
          <cell r="D919" t="str">
            <v>UN</v>
          </cell>
          <cell r="E919">
            <v>447.36</v>
          </cell>
        </row>
        <row r="920">
          <cell r="A920">
            <v>2378</v>
          </cell>
          <cell r="B920" t="str">
            <v>INSUMO NACIONAL CAIXA</v>
          </cell>
          <cell r="C920" t="str">
            <v>DISJUNTOR TERMOMAGNETICO TRIPOLAR 300 A / 600 V, TIPO JXD /ICC - 40 KA</v>
          </cell>
          <cell r="D920" t="str">
            <v>UN</v>
          </cell>
          <cell r="E920">
            <v>1029.08</v>
          </cell>
        </row>
        <row r="921">
          <cell r="A921">
            <v>2379</v>
          </cell>
          <cell r="B921" t="str">
            <v>INSUMO NACIONAL CAIXA</v>
          </cell>
          <cell r="C921" t="str">
            <v>DISJUNTOR TERMOMAGNETICO TRIPOLAR 400 A / 600 V, TIPO JXD /ICC - 40 KA</v>
          </cell>
          <cell r="D921" t="str">
            <v>UN</v>
          </cell>
          <cell r="E921">
            <v>1029.08</v>
          </cell>
        </row>
        <row r="922">
          <cell r="A922">
            <v>2386</v>
          </cell>
          <cell r="B922" t="str">
            <v>INSUMO NACIONAL CAIXA</v>
          </cell>
          <cell r="C922" t="str">
            <v>DISJUNTOR TIPO NEMA, MONOPOLAR 35  ATE  50A</v>
          </cell>
          <cell r="D922" t="str">
            <v>UN</v>
          </cell>
          <cell r="E922">
            <v>15.93</v>
          </cell>
        </row>
        <row r="923">
          <cell r="A923">
            <v>2388</v>
          </cell>
          <cell r="B923" t="str">
            <v>INSUMO NACIONAL CAIXA</v>
          </cell>
          <cell r="C923" t="str">
            <v>DISJUNTOR TIPO NEMA, BIPOLAR 10  ATE  50A</v>
          </cell>
          <cell r="D923" t="str">
            <v>UN</v>
          </cell>
          <cell r="E923">
            <v>51.13</v>
          </cell>
        </row>
        <row r="924">
          <cell r="A924">
            <v>2391</v>
          </cell>
          <cell r="B924" t="str">
            <v>INSUMO NACIONAL CAIXA</v>
          </cell>
          <cell r="C924" t="str">
            <v>DISJUNTOR TERMOMAGNETICO TRIPOLAR 125A</v>
          </cell>
          <cell r="D924" t="str">
            <v>UN</v>
          </cell>
          <cell r="E924">
            <v>280.99</v>
          </cell>
        </row>
        <row r="925">
          <cell r="A925">
            <v>2392</v>
          </cell>
          <cell r="B925" t="str">
            <v>INSUMO NACIONAL CAIXA</v>
          </cell>
          <cell r="C925" t="str">
            <v>DISJUNTOR TIPO NEMA, TRIPOLAR 10  ATE  50A</v>
          </cell>
          <cell r="D925" t="str">
            <v>UN</v>
          </cell>
          <cell r="E925">
            <v>63.77</v>
          </cell>
        </row>
        <row r="926">
          <cell r="A926">
            <v>2393</v>
          </cell>
          <cell r="B926" t="str">
            <v>INSUMO NACIONAL CAIXA</v>
          </cell>
          <cell r="C926" t="str">
            <v>DISJUNTOR TERMOMAGNETICO TRIPOLAR 250 A / 600 V, TIPO FXD</v>
          </cell>
          <cell r="D926" t="str">
            <v>UN</v>
          </cell>
          <cell r="E926">
            <v>749.17</v>
          </cell>
        </row>
        <row r="927">
          <cell r="A927">
            <v>2394</v>
          </cell>
          <cell r="B927" t="str">
            <v>INSUMO NACIONAL CAIXA</v>
          </cell>
          <cell r="C927" t="str">
            <v>DISJUNTOR TERMOMAGNETICO TRIPOLAR 800 A / 600 V, TIPO LMXD</v>
          </cell>
          <cell r="D927" t="str">
            <v>UN</v>
          </cell>
          <cell r="E927">
            <v>3623.37</v>
          </cell>
        </row>
        <row r="928">
          <cell r="A928">
            <v>2395</v>
          </cell>
          <cell r="B928" t="str">
            <v>INSUMO NACIONAL CAIXA</v>
          </cell>
          <cell r="C928" t="str">
            <v>!EM PROCESSO DE DESATIVACAO! CHAVE SECCIONADORA TRIPOLAR C/PORTA FUSIVEIS NH, MANOBRA C/ CARGA, 125A/500V, TIPO S37 SIEMENS OU EQUIV</v>
          </cell>
          <cell r="D928" t="str">
            <v>UN</v>
          </cell>
          <cell r="E928">
            <v>654.29</v>
          </cell>
        </row>
        <row r="929">
          <cell r="A929">
            <v>2398</v>
          </cell>
          <cell r="B929" t="str">
            <v>INSUMO NACIONAL CAIXA</v>
          </cell>
          <cell r="C929" t="str">
            <v>!EM PROCESSO DE DESATIVACAO! CHAVE SECCIONADORA TRIPOLAR C/PORTA FUSIVEIS NH, MANOBRA C/ CARGA, 300A/500V, TIPO S37 SIEMENS OU EQUIV</v>
          </cell>
          <cell r="D929" t="str">
            <v>UN</v>
          </cell>
          <cell r="E929">
            <v>1433.59</v>
          </cell>
        </row>
        <row r="930">
          <cell r="A930">
            <v>2399</v>
          </cell>
          <cell r="B930" t="str">
            <v>INSUMO NACIONAL CAIXA</v>
          </cell>
          <cell r="C930" t="str">
            <v>CHAVE SECCIONADORA TRIPOLAR C/ PORTA FUSIVEIS NH, MANOBRA C/CARGA, 400A/500V, TIPO S37 SIEMENS OU EQUIV</v>
          </cell>
          <cell r="D930" t="str">
            <v>UN</v>
          </cell>
          <cell r="E930">
            <v>1780.09</v>
          </cell>
        </row>
        <row r="931">
          <cell r="A931">
            <v>2401</v>
          </cell>
          <cell r="B931" t="str">
            <v>INSUMO NACIONAL CAIXA</v>
          </cell>
          <cell r="C931" t="str">
            <v>DISTRIBUIDOR DE AGREGADOS REBOCAVEL, CAPACIDADE 1,9 M3, LARGURA DE TRABALHO 3,66 M</v>
          </cell>
          <cell r="D931" t="str">
            <v>UN</v>
          </cell>
          <cell r="E931">
            <v>47322.91</v>
          </cell>
        </row>
        <row r="932">
          <cell r="A932">
            <v>2404</v>
          </cell>
          <cell r="B932" t="str">
            <v>INSUMO NACIONAL CAIXA</v>
          </cell>
          <cell r="C932" t="str">
            <v>!EM PROCESSO DE DESATIVACAO! DIVISORIA COLMEIA CEGA COM MONTANTE E RODAPE DE ALUMINIO ANODIZADO SIMPLES (SEM COLOCACAO)</v>
          </cell>
          <cell r="D932" t="str">
            <v>M2</v>
          </cell>
          <cell r="E932">
            <v>68.25</v>
          </cell>
        </row>
        <row r="933">
          <cell r="A933">
            <v>2405</v>
          </cell>
          <cell r="B933" t="str">
            <v>INSUMO NACIONAL CAIXA</v>
          </cell>
          <cell r="C933" t="str">
            <v>DIVISORIA (N2) PAINEL/VIDRO - PAINEL MSO/COMEIA E=35MM - MONTANTE/RODAPE DUPLO ALUMINIO ANOD NAT - COLOCADA</v>
          </cell>
          <cell r="D933" t="str">
            <v>M2</v>
          </cell>
          <cell r="E933">
            <v>86.24</v>
          </cell>
        </row>
        <row r="934">
          <cell r="A934">
            <v>2406</v>
          </cell>
          <cell r="B934" t="str">
            <v>INSUMO NACIONAL CAIXA</v>
          </cell>
          <cell r="C934" t="str">
            <v>DIVISORIA (N3) PAINEL/VIDRO/PAINEL MSO/COMEIA E=35MM - PERFIS SIMPLES ALUMINIO ANOD NAT - COLOCADA</v>
          </cell>
          <cell r="D934" t="str">
            <v>M2</v>
          </cell>
          <cell r="E934">
            <v>70.19</v>
          </cell>
        </row>
        <row r="935">
          <cell r="A935">
            <v>2410</v>
          </cell>
          <cell r="B935" t="str">
            <v>INSUMO NACIONAL CAIXA</v>
          </cell>
          <cell r="C935" t="str">
            <v>DIVISORIA CEGA (N1) - PAINEL MSO/COMEIA E=35MM - MONTANTE/RODAPE DUPLO   ACO GALV PINTADO - COLOCADA</v>
          </cell>
          <cell r="D935" t="str">
            <v>M2</v>
          </cell>
          <cell r="E935">
            <v>73.12</v>
          </cell>
        </row>
        <row r="936">
          <cell r="A936">
            <v>2411</v>
          </cell>
          <cell r="B936" t="str">
            <v>INSUMO NACIONAL CAIXA</v>
          </cell>
          <cell r="C936" t="str">
            <v>DIVISORIA (N3) PAINEL/VIDRO/PAINEL MSO/COMEIA E=35MM - PERFIS SIMPLES ACO GALV PINTADO - COLOCADA</v>
          </cell>
          <cell r="D936" t="str">
            <v>M2</v>
          </cell>
          <cell r="E936">
            <v>72.14</v>
          </cell>
        </row>
        <row r="937">
          <cell r="A937">
            <v>2412</v>
          </cell>
          <cell r="B937" t="str">
            <v>INSUMO NACIONAL CAIXA</v>
          </cell>
          <cell r="C937" t="str">
            <v>DIVISORIA (N3) PAINEL/VIDRO/PAINEL MSO/COMEIA E=35MM - MONTANTE/RODAPE DUPLO ALUMINIO ANOD NAT - COLOCADA</v>
          </cell>
          <cell r="D937" t="str">
            <v>M2</v>
          </cell>
          <cell r="E937">
            <v>82.48</v>
          </cell>
        </row>
        <row r="938">
          <cell r="A938">
            <v>2413</v>
          </cell>
          <cell r="B938" t="str">
            <v>INSUMO NACIONAL CAIXA</v>
          </cell>
          <cell r="C938" t="str">
            <v>DIVISORIA (N2) PAINEL/VIDRO - PAINEL C/ MSO/COMEIA E=35MM -PERFIS SIMPLES ACO GALV PINTADO - COLOCADA</v>
          </cell>
          <cell r="D938" t="str">
            <v>M2</v>
          </cell>
          <cell r="E938">
            <v>74.09</v>
          </cell>
        </row>
        <row r="939">
          <cell r="A939">
            <v>2414</v>
          </cell>
          <cell r="B939" t="str">
            <v>INSUMO NACIONAL CAIXA</v>
          </cell>
          <cell r="C939" t="str">
            <v>DIVISORIA (N2) PAINEL/VIDRO - PAINEL C/ MSO/COMEIA E=35MM -MONTANTE/RODAPE DUPLO ACO GALV PINTADO - COLOCADA</v>
          </cell>
          <cell r="D939" t="str">
            <v>M2</v>
          </cell>
          <cell r="E939">
            <v>77.02</v>
          </cell>
        </row>
        <row r="940">
          <cell r="A940">
            <v>2415</v>
          </cell>
          <cell r="B940" t="str">
            <v>INSUMO NACIONAL CAIXA</v>
          </cell>
          <cell r="C940" t="str">
            <v>DIVISORIA CEGA (N1) - PAINEL MSO/COMEIA E=35MM - PERFIS SIMPLES ACO GALV PINTADO   - COLOCADA</v>
          </cell>
          <cell r="D940" t="str">
            <v>M2</v>
          </cell>
          <cell r="E940">
            <v>62.4</v>
          </cell>
        </row>
        <row r="941">
          <cell r="A941">
            <v>2416</v>
          </cell>
          <cell r="B941" t="str">
            <v>INSUMO NACIONAL CAIXA</v>
          </cell>
          <cell r="C941" t="str">
            <v>DIVISORIA (N3) PAINEL/VIDRO/PAINEL MSO/COMEIA E=35MM - MONTANTE/RODAPE DUPLO ACO GALV PINTADO - COLOCADA</v>
          </cell>
          <cell r="D941" t="str">
            <v>M2</v>
          </cell>
          <cell r="E941">
            <v>85.41</v>
          </cell>
        </row>
        <row r="942">
          <cell r="A942">
            <v>2417</v>
          </cell>
          <cell r="B942" t="str">
            <v>INSUMO NACIONAL CAIXA</v>
          </cell>
          <cell r="C942" t="str">
            <v>DIVISORIA CEGA (N1) - PAINEL MSO/COMEIA E=35MM - MONTANTE/RODAPE DUPLO ALUMINIO ANOD NAT - COLOCADA</v>
          </cell>
          <cell r="D942" t="str">
            <v>M2</v>
          </cell>
          <cell r="E942">
            <v>78</v>
          </cell>
        </row>
        <row r="943">
          <cell r="A943">
            <v>2418</v>
          </cell>
          <cell r="B943" t="str">
            <v>INSUMO NACIONAL CAIXA</v>
          </cell>
          <cell r="C943" t="str">
            <v>DOBRADICA EM ACO/FERRO, 3" X 2 1/2", E= 1,2 A 1,8 MM, SEM ANEL,  CROMADO OU ZINCADO, TAMPA BOLA, COM PARAFUSOS</v>
          </cell>
          <cell r="D943" t="str">
            <v>UN</v>
          </cell>
          <cell r="E943">
            <v>9.24</v>
          </cell>
        </row>
        <row r="944">
          <cell r="A944">
            <v>2420</v>
          </cell>
          <cell r="B944" t="str">
            <v>INSUMO NACIONAL CAIXA</v>
          </cell>
          <cell r="C944" t="str">
            <v>DOBRADICA EM ACO/FERRO, 3" X 2 1/2", E= 1,9 A 2 MM, SEM ANEL,  CROMADO OU ZINCADO, TAMPA BOLA, COM PARAFUSOS</v>
          </cell>
          <cell r="D944" t="str">
            <v>UN</v>
          </cell>
          <cell r="E944">
            <v>11.59</v>
          </cell>
        </row>
        <row r="945">
          <cell r="A945">
            <v>2421</v>
          </cell>
          <cell r="B945" t="str">
            <v>INSUMO NACIONAL CAIXA</v>
          </cell>
          <cell r="C945" t="str">
            <v>DOBRADICA EM ACO/FERRO, 4" X 3", E= 2,2 A 3,0 MM, COM ANEL,CROMADO OU ZINCADO,TAMPA BOLA, COM PARAFUSOS</v>
          </cell>
          <cell r="D945" t="str">
            <v>UN</v>
          </cell>
          <cell r="E945">
            <v>25.28</v>
          </cell>
        </row>
        <row r="946">
          <cell r="A946">
            <v>2425</v>
          </cell>
          <cell r="B946" t="str">
            <v>INSUMO NACIONAL CAIXA</v>
          </cell>
          <cell r="C946" t="str">
            <v>!EM PROCESSO DE DESATIVACAO! DOBRADICA ACO ZINCADO 3 X 3" SEM ANEIS</v>
          </cell>
          <cell r="D946" t="str">
            <v>UN</v>
          </cell>
          <cell r="E946">
            <v>5.0199999999999996</v>
          </cell>
        </row>
        <row r="947">
          <cell r="A947">
            <v>2427</v>
          </cell>
          <cell r="B947" t="str">
            <v>INSUMO NACIONAL CAIXA</v>
          </cell>
          <cell r="C947" t="str">
            <v>!EM PROCESSO DE DESATIVACAO! DOBRADICA LATAO CROMADO 3 X 3"SEM ANEIS</v>
          </cell>
          <cell r="D947" t="str">
            <v>UN</v>
          </cell>
          <cell r="E947">
            <v>16.88</v>
          </cell>
        </row>
        <row r="948">
          <cell r="A948">
            <v>2429</v>
          </cell>
          <cell r="B948" t="str">
            <v>INSUMO NACIONAL CAIXA</v>
          </cell>
          <cell r="C948" t="str">
            <v>DOBRADICA EM LATAO, 4" X 3", E= 2,2 A 3,0 MM, COM ANEL,  TAMPA BOLA, COM PARAFUSOS</v>
          </cell>
          <cell r="D948" t="str">
            <v>UN</v>
          </cell>
          <cell r="E948">
            <v>57.96</v>
          </cell>
        </row>
        <row r="949">
          <cell r="A949">
            <v>2431</v>
          </cell>
          <cell r="B949" t="str">
            <v>INSUMO NACIONAL CAIXA</v>
          </cell>
          <cell r="C949" t="str">
            <v>!EM PROCESSO DE DESATIVACAO! DOBRADICA LATAO CROMADO 2 X 1"SEM ANEIS</v>
          </cell>
          <cell r="D949" t="str">
            <v>UN</v>
          </cell>
          <cell r="E949">
            <v>4.18</v>
          </cell>
        </row>
        <row r="950">
          <cell r="A950">
            <v>2432</v>
          </cell>
          <cell r="B950" t="str">
            <v>INSUMO NACIONAL CAIXA</v>
          </cell>
          <cell r="C950" t="str">
            <v>DOBRADICA EM ACO/FERRO, 3 1/2" X  3", E= 1,9  A 2 MM, COM ANEL,  CROMADO OU ZINCADO, TAMPA BOLA, COM PARAFUSOS</v>
          </cell>
          <cell r="D950" t="str">
            <v>UN</v>
          </cell>
          <cell r="E950">
            <v>19.920000000000002</v>
          </cell>
        </row>
        <row r="951">
          <cell r="A951">
            <v>2433</v>
          </cell>
          <cell r="B951" t="str">
            <v>INSUMO NACIONAL CAIXA</v>
          </cell>
          <cell r="C951" t="str">
            <v>DOBRADICA EM ACO/FERRO, 3" X 2 1/2", E= 1,2 A 1,8 MM, SEM ANEL,  CROMADO OU ZINCADO, TAMPA CHATA, COM PARAFUSOS</v>
          </cell>
          <cell r="D951" t="str">
            <v>UN</v>
          </cell>
          <cell r="E951">
            <v>6.74</v>
          </cell>
        </row>
        <row r="952">
          <cell r="A952">
            <v>2436</v>
          </cell>
          <cell r="B952" t="str">
            <v>INSUMO NACIONAL CAIXA</v>
          </cell>
          <cell r="C952" t="str">
            <v>ELETRICISTA</v>
          </cell>
          <cell r="D952" t="str">
            <v>H</v>
          </cell>
          <cell r="E952">
            <v>13.62</v>
          </cell>
        </row>
        <row r="953">
          <cell r="A953">
            <v>2437</v>
          </cell>
          <cell r="B953" t="str">
            <v>INSUMO NACIONAL CAIXA</v>
          </cell>
          <cell r="C953" t="str">
            <v>MONTADOR DE MAQUINAS</v>
          </cell>
          <cell r="D953" t="str">
            <v>H</v>
          </cell>
          <cell r="E953">
            <v>18.579999999999998</v>
          </cell>
        </row>
        <row r="954">
          <cell r="A954">
            <v>2438</v>
          </cell>
          <cell r="B954" t="str">
            <v>INSUMO NACIONAL CAIXA</v>
          </cell>
          <cell r="C954" t="str">
            <v>ELETROTECNICO</v>
          </cell>
          <cell r="D954" t="str">
            <v>H</v>
          </cell>
          <cell r="E954">
            <v>20.9</v>
          </cell>
        </row>
        <row r="955">
          <cell r="A955">
            <v>2439</v>
          </cell>
          <cell r="B955" t="str">
            <v>INSUMO NACIONAL CAIXA</v>
          </cell>
          <cell r="C955" t="str">
            <v>ELETRICISTA DE MANUTENCAO INDUSTRIAL</v>
          </cell>
          <cell r="D955" t="str">
            <v>H</v>
          </cell>
          <cell r="E955">
            <v>17.55</v>
          </cell>
        </row>
        <row r="956">
          <cell r="A956">
            <v>2442</v>
          </cell>
          <cell r="B956" t="str">
            <v>INSUMO NACIONAL CAIXA</v>
          </cell>
          <cell r="C956" t="str">
            <v>ELETRODUTO 3" TIPO KANALEX OU EQUIV</v>
          </cell>
          <cell r="D956" t="str">
            <v>M</v>
          </cell>
          <cell r="E956">
            <v>13.66</v>
          </cell>
        </row>
        <row r="957">
          <cell r="A957">
            <v>2446</v>
          </cell>
          <cell r="B957" t="str">
            <v>INSUMO NACIONAL CAIXA</v>
          </cell>
          <cell r="C957" t="str">
            <v>ELETRODUTO 2" TIPO KANALEX OU EQUIV</v>
          </cell>
          <cell r="D957" t="str">
            <v>M</v>
          </cell>
          <cell r="E957">
            <v>8.4499999999999993</v>
          </cell>
        </row>
        <row r="958">
          <cell r="A958">
            <v>2483</v>
          </cell>
          <cell r="B958" t="str">
            <v>INSUMO NACIONAL CAIXA</v>
          </cell>
          <cell r="C958" t="str">
            <v>CONECTOR RETO DE ALUMINIO PARA ELETRODUTO DE 1", PARA ADAPTAR ENTRADA DE ELETRODUTO METALICO FLEXIVEL EM QUADROS</v>
          </cell>
          <cell r="D958" t="str">
            <v>UN</v>
          </cell>
          <cell r="E958">
            <v>2.33</v>
          </cell>
        </row>
        <row r="959">
          <cell r="A959">
            <v>2484</v>
          </cell>
          <cell r="B959" t="str">
            <v>INSUMO NACIONAL CAIXA</v>
          </cell>
          <cell r="C959" t="str">
            <v>CONECTOR RETO DE ALUMINIO PARA ELETRODUTO DE 3", PARA ADAPTAR ENTRADA DE ELETRODUTO METALICO FLEXIVEL EM QUADROS</v>
          </cell>
          <cell r="D959" t="str">
            <v>UN</v>
          </cell>
          <cell r="E959">
            <v>18.690000000000001</v>
          </cell>
        </row>
        <row r="960">
          <cell r="A960">
            <v>2485</v>
          </cell>
          <cell r="B960" t="str">
            <v>INSUMO NACIONAL CAIXA</v>
          </cell>
          <cell r="C960" t="str">
            <v>CONECTOR RETO DE ALUMINIO PARA ELETRODUTO DE 4", PARA ADAPTAR ENTRADA DE ELETRODUTO METALICO FLEXIVEL EM QUADROS</v>
          </cell>
          <cell r="D960" t="str">
            <v>UN</v>
          </cell>
          <cell r="E960">
            <v>29.29</v>
          </cell>
        </row>
        <row r="961">
          <cell r="A961">
            <v>2487</v>
          </cell>
          <cell r="B961" t="str">
            <v>INSUMO NACIONAL CAIXA</v>
          </cell>
          <cell r="C961" t="str">
            <v>CONECTOR RETO DE ALUMINIO PARA ELETRODUTO DE 1/2", PARA ADAPTAR ENTRADA DE ELETRODUTO METALICO FLEXIVEL EM QUADROS</v>
          </cell>
          <cell r="D961" t="str">
            <v>UN</v>
          </cell>
          <cell r="E961">
            <v>1.1100000000000001</v>
          </cell>
        </row>
        <row r="962">
          <cell r="A962">
            <v>2488</v>
          </cell>
          <cell r="B962" t="str">
            <v>INSUMO NACIONAL CAIXA</v>
          </cell>
          <cell r="C962" t="str">
            <v>CONECTOR RETO DE ALUMINIO PARA ELETRODUTO DE 3/4", PARA ADAPTAR ENTRADA DE ELETRODUTO METALICO FLEXIVEL EM QUADROS</v>
          </cell>
          <cell r="D962" t="str">
            <v>UN</v>
          </cell>
          <cell r="E962">
            <v>1.31</v>
          </cell>
        </row>
        <row r="963">
          <cell r="A963">
            <v>2489</v>
          </cell>
          <cell r="B963" t="str">
            <v>INSUMO NACIONAL CAIXA</v>
          </cell>
          <cell r="C963" t="str">
            <v>CONECTOR RETO DE ALUMINIO PARA ELETRODUTO DE 2", PARA ADAPTAR ENTRADA DE ELETRODUTO METALICO FLEXIVEL EM QUADROS</v>
          </cell>
          <cell r="D963" t="str">
            <v>UN</v>
          </cell>
          <cell r="E963">
            <v>5.67</v>
          </cell>
        </row>
        <row r="964">
          <cell r="A964">
            <v>2498</v>
          </cell>
          <cell r="B964" t="str">
            <v>INSUMO NACIONAL CAIXA</v>
          </cell>
          <cell r="C964" t="str">
            <v>!EM PROCESSO DE DESATIVACAO! ELETRODUTO METALICO FLEXIVEL 1/2" C/ REVESTIMENTO PVC TIPO SEALTUBO OU EQUIV</v>
          </cell>
          <cell r="D964" t="str">
            <v>M</v>
          </cell>
          <cell r="E964">
            <v>7.39</v>
          </cell>
        </row>
        <row r="965">
          <cell r="A965">
            <v>2500</v>
          </cell>
          <cell r="B965" t="str">
            <v>INSUMO NACIONAL CAIXA</v>
          </cell>
          <cell r="C965" t="str">
            <v>ELETRODUTO METALICO FLEXIVEL REV EXT PVC PRETO 60MM TIPO COPEX OU EQUIV</v>
          </cell>
          <cell r="D965" t="str">
            <v>M</v>
          </cell>
          <cell r="E965">
            <v>37.24</v>
          </cell>
        </row>
        <row r="966">
          <cell r="A966">
            <v>2501</v>
          </cell>
          <cell r="B966" t="str">
            <v>INSUMO NACIONAL CAIXA</v>
          </cell>
          <cell r="C966" t="str">
            <v>ELETRODUTO METALICO FLEXIVEL REV EXT PVC PRETO 32MM TIPO COPEX OU EQUIV</v>
          </cell>
          <cell r="D966" t="str">
            <v>M</v>
          </cell>
          <cell r="E966">
            <v>13.63</v>
          </cell>
        </row>
        <row r="967">
          <cell r="A967">
            <v>2502</v>
          </cell>
          <cell r="B967" t="str">
            <v>INSUMO NACIONAL CAIXA</v>
          </cell>
          <cell r="C967" t="str">
            <v>ELETRODUTO METALICO FLEXIVEL REV EXT PVC PRETO 40MM TIPO COPEX OU EQUIV</v>
          </cell>
          <cell r="D967" t="str">
            <v>M</v>
          </cell>
          <cell r="E967">
            <v>18.96</v>
          </cell>
        </row>
        <row r="968">
          <cell r="A968">
            <v>2503</v>
          </cell>
          <cell r="B968" t="str">
            <v>INSUMO NACIONAL CAIXA</v>
          </cell>
          <cell r="C968" t="str">
            <v>ELETRODUTO METALICO FLEXIVEL REV EXT PVC PRETO 50MM TIPO COPEX OU EQUIV</v>
          </cell>
          <cell r="D968" t="str">
            <v>M</v>
          </cell>
          <cell r="E968">
            <v>25.85</v>
          </cell>
        </row>
        <row r="969">
          <cell r="A969">
            <v>2504</v>
          </cell>
          <cell r="B969" t="str">
            <v>INSUMO NACIONAL CAIXA</v>
          </cell>
          <cell r="C969" t="str">
            <v>ELETRODUTO METALICO FLEXIVEL REV EXT PVC PRETO 25MM TIPO COPEX OU EQUIV</v>
          </cell>
          <cell r="D969" t="str">
            <v>M</v>
          </cell>
          <cell r="E969">
            <v>9.1999999999999993</v>
          </cell>
        </row>
        <row r="970">
          <cell r="A970">
            <v>2505</v>
          </cell>
          <cell r="B970" t="str">
            <v>INSUMO NACIONAL CAIXA</v>
          </cell>
          <cell r="C970" t="str">
            <v>ELETRODUTO METALICO FLEXIVEL REV EXT PVC PRETO 75MM TIPO COPEX OU EQUIV</v>
          </cell>
          <cell r="D970" t="str">
            <v>M</v>
          </cell>
          <cell r="E970">
            <v>48.25</v>
          </cell>
        </row>
        <row r="971">
          <cell r="A971">
            <v>2510</v>
          </cell>
          <cell r="B971" t="str">
            <v>INSUMO NACIONAL CAIXA</v>
          </cell>
          <cell r="C971" t="str">
            <v>RELE FOTOELETRICO 1000W/220V</v>
          </cell>
          <cell r="D971" t="str">
            <v>UN</v>
          </cell>
          <cell r="E971">
            <v>34.47</v>
          </cell>
        </row>
        <row r="972">
          <cell r="A972">
            <v>2512</v>
          </cell>
          <cell r="B972" t="str">
            <v>INSUMO NACIONAL CAIXA</v>
          </cell>
          <cell r="C972" t="str">
            <v>BRACO P/ LUMINARIA PUBLICA 1 X 1,50M ROMAGNOLE OU EQUIV</v>
          </cell>
          <cell r="D972" t="str">
            <v>UN</v>
          </cell>
          <cell r="E972">
            <v>20.9</v>
          </cell>
        </row>
        <row r="973">
          <cell r="A973">
            <v>2515</v>
          </cell>
          <cell r="B973" t="str">
            <v>INSUMO NACIONAL CAIXA</v>
          </cell>
          <cell r="C973" t="str">
            <v>CONECTOR CURVO 90 GRAUS DE ALUMINIO, BITOLA 3/4", PARA ADAPTAR ENTRADA DE ELETRODUTO METALICO FLEXIVEL EM QUADROS</v>
          </cell>
          <cell r="D973" t="str">
            <v>UN</v>
          </cell>
          <cell r="E973">
            <v>6.17</v>
          </cell>
        </row>
        <row r="974">
          <cell r="A974">
            <v>2516</v>
          </cell>
          <cell r="B974" t="str">
            <v>INSUMO NACIONAL CAIXA</v>
          </cell>
          <cell r="C974" t="str">
            <v>CONECTOR CURVO 90 GRAUS DE ALUMINIO, BITOLA 1", PARA ADAPTARENTRADA DE ELETRODUTO METALICO FLEXIVEL EM QUADROS</v>
          </cell>
          <cell r="D974" t="str">
            <v>UN</v>
          </cell>
          <cell r="E974">
            <v>7.41</v>
          </cell>
        </row>
        <row r="975">
          <cell r="A975">
            <v>2517</v>
          </cell>
          <cell r="B975" t="str">
            <v>INSUMO NACIONAL CAIXA</v>
          </cell>
          <cell r="C975" t="str">
            <v>CONECTOR CURVO 90 GRAUS DE ALUMINIO, BITOLA 1 1/2", PARA ADAPTAR ENTRADA DE ELETRODUTO METALICO FLEXIVEL EM QUADROS</v>
          </cell>
          <cell r="D975" t="str">
            <v>UN</v>
          </cell>
          <cell r="E975">
            <v>14.29</v>
          </cell>
        </row>
        <row r="976">
          <cell r="A976">
            <v>2518</v>
          </cell>
          <cell r="B976" t="str">
            <v>INSUMO NACIONAL CAIXA</v>
          </cell>
          <cell r="C976" t="str">
            <v>CONECTOR CURVO 90 GRAUS DE ALUMINIO, BITOLA 2 1/2", PARA ADAPTAR ENTRADA DE ELETRODUTO METALICO FLEXIVEL EM QUADROS</v>
          </cell>
          <cell r="D976" t="str">
            <v>UN</v>
          </cell>
          <cell r="E976">
            <v>68.010000000000005</v>
          </cell>
        </row>
        <row r="977">
          <cell r="A977">
            <v>2519</v>
          </cell>
          <cell r="B977" t="str">
            <v>INSUMO NACIONAL CAIXA</v>
          </cell>
          <cell r="C977" t="str">
            <v>CONECTOR CURVO 90 GRAUS DE ALUMINIO, BITOLA 3", PARA ADAPTARENTRADA DE ELETRODUTO METALICO FLEXIVEL EM QUADROS</v>
          </cell>
          <cell r="D977" t="str">
            <v>UN</v>
          </cell>
          <cell r="E977">
            <v>82.01</v>
          </cell>
        </row>
        <row r="978">
          <cell r="A978">
            <v>2520</v>
          </cell>
          <cell r="B978" t="str">
            <v>INSUMO NACIONAL CAIXA</v>
          </cell>
          <cell r="C978" t="str">
            <v>CONECTOR CURVO 90 GRAUS DE ALUMINIO, BITOLA 4", PARA ADAPTARENTRADA DE ELETRODUTO METALICO FLEXIVEL EM QUADROS</v>
          </cell>
          <cell r="D978" t="str">
            <v>UN</v>
          </cell>
          <cell r="E978">
            <v>150.94</v>
          </cell>
        </row>
        <row r="979">
          <cell r="A979">
            <v>2521</v>
          </cell>
          <cell r="B979" t="str">
            <v>INSUMO NACIONAL CAIXA</v>
          </cell>
          <cell r="C979" t="str">
            <v>CONECTOR CURVO 90 GRAUS DE ALUMINIO, BITOLA 2", PARA ADAPTARENTRADA DE ELETRODUTO METALICO FLEXIVEL EM QUADROS</v>
          </cell>
          <cell r="D979" t="str">
            <v>UN</v>
          </cell>
          <cell r="E979">
            <v>28.95</v>
          </cell>
        </row>
        <row r="980">
          <cell r="A980">
            <v>2522</v>
          </cell>
          <cell r="B980" t="str">
            <v>INSUMO NACIONAL CAIXA</v>
          </cell>
          <cell r="C980" t="str">
            <v>CONECTOR CURVO 90 GRAUS DE ALUMINIO, BITOLA 1 1/4", PARA ADAPTAR ENTRADA DE ELETRODUTO METALICO FLEXIVEL EM QUADROS</v>
          </cell>
          <cell r="D980" t="str">
            <v>UN</v>
          </cell>
          <cell r="E980">
            <v>9.23</v>
          </cell>
        </row>
        <row r="981">
          <cell r="A981">
            <v>2526</v>
          </cell>
          <cell r="B981" t="str">
            <v>INSUMO NACIONAL CAIXA</v>
          </cell>
          <cell r="C981" t="str">
            <v>CONECTOR RETO DE ALUMINIO PARA ELETRODUTO DE 1 1/4", PARA ADAPTAR ENTRADA DE ELETRODUTO METALICO FLEXIVEL EM QUADROS</v>
          </cell>
          <cell r="D981" t="str">
            <v>UN</v>
          </cell>
          <cell r="E981">
            <v>3.27</v>
          </cell>
        </row>
        <row r="982">
          <cell r="A982">
            <v>2527</v>
          </cell>
          <cell r="B982" t="str">
            <v>INSUMO NACIONAL CAIXA</v>
          </cell>
          <cell r="C982" t="str">
            <v>CONECTOR RETO DE ALUMINIO PARA ELETRODUTO DE 1 1/2", PARA ADAPTAR ENTRADA DE ELETRODUTO METALICO FLEXIVEL EM QUADROS</v>
          </cell>
          <cell r="D982" t="str">
            <v>UN</v>
          </cell>
          <cell r="E982">
            <v>5.1100000000000003</v>
          </cell>
        </row>
        <row r="983">
          <cell r="A983">
            <v>2528</v>
          </cell>
          <cell r="B983" t="str">
            <v>INSUMO NACIONAL CAIXA</v>
          </cell>
          <cell r="C983" t="str">
            <v>CONECTOR RETO DE ALUMINIO PARA ELETRODUTO DE 2 1/2", PARA ADAPTAR ENTRADA DE ELETRODUTO METALICO FLEXIVEL EM QUADROS</v>
          </cell>
          <cell r="D983" t="str">
            <v>UN</v>
          </cell>
          <cell r="E983">
            <v>12.87</v>
          </cell>
        </row>
        <row r="984">
          <cell r="A984">
            <v>2542</v>
          </cell>
          <cell r="B984" t="str">
            <v>INSUMO NACIONAL CAIXA</v>
          </cell>
          <cell r="C984" t="str">
            <v>!EM PROCESSO DE DESATIVACAO! BUCHA LIGA ALUMINIO P/ ELETRODUTO ROSCAVEL 2"</v>
          </cell>
          <cell r="D984" t="str">
            <v>UN</v>
          </cell>
          <cell r="E984">
            <v>1.75</v>
          </cell>
        </row>
        <row r="985">
          <cell r="A985">
            <v>2548</v>
          </cell>
          <cell r="B985" t="str">
            <v>INSUMO NACIONAL CAIXA</v>
          </cell>
          <cell r="C985" t="str">
            <v>CONECTOR CURVO 90 GRAUS DE ALUMINIO, BITOLA 1/2", PARA ADAPTAR ENTRADA DE ELETRODUTO METALICO FLEXIVEL EM QUADROS</v>
          </cell>
          <cell r="D985" t="str">
            <v>UN</v>
          </cell>
          <cell r="E985">
            <v>5.68</v>
          </cell>
        </row>
        <row r="986">
          <cell r="A986">
            <v>2555</v>
          </cell>
          <cell r="B986" t="str">
            <v>INSUMO NACIONAL CAIXA</v>
          </cell>
          <cell r="C986" t="str">
            <v>CAIXA DE PASSAGEM 3" X 3" SEXTAVADA EM FERRO GALV"</v>
          </cell>
          <cell r="D986" t="str">
            <v>UN</v>
          </cell>
          <cell r="E986">
            <v>1.38</v>
          </cell>
        </row>
        <row r="987">
          <cell r="A987">
            <v>2556</v>
          </cell>
          <cell r="B987" t="str">
            <v>INSUMO NACIONAL CAIXA</v>
          </cell>
          <cell r="C987" t="str">
            <v>CAIXA DE PASSAGEM 4" X 2" EM FERRO GALV"</v>
          </cell>
          <cell r="D987" t="str">
            <v>UN</v>
          </cell>
          <cell r="E987">
            <v>0.83</v>
          </cell>
        </row>
        <row r="988">
          <cell r="A988">
            <v>2557</v>
          </cell>
          <cell r="B988" t="str">
            <v>INSUMO NACIONAL CAIXA</v>
          </cell>
          <cell r="C988" t="str">
            <v>CAIXA DE PASSAGEM 4" X 4" EM FERRO GALV"</v>
          </cell>
          <cell r="D988" t="str">
            <v>UN</v>
          </cell>
          <cell r="E988">
            <v>1.38</v>
          </cell>
        </row>
        <row r="989">
          <cell r="A989">
            <v>2558</v>
          </cell>
          <cell r="B989" t="str">
            <v>INSUMO NACIONAL CAIXA</v>
          </cell>
          <cell r="C989" t="str">
            <v>CONDULETE DE ALUMINIO TIPO C, PARA ELETRODUTO ROSCAVEL DE 1/2", COM TAMPA CEGA</v>
          </cell>
          <cell r="D989" t="str">
            <v>UN</v>
          </cell>
          <cell r="E989">
            <v>5.72</v>
          </cell>
        </row>
        <row r="990">
          <cell r="A990">
            <v>2559</v>
          </cell>
          <cell r="B990" t="str">
            <v>INSUMO NACIONAL CAIXA</v>
          </cell>
          <cell r="C990" t="str">
            <v>CONDULETE DE ALUMINIO TIPO C, PARA ELETRODUTO ROSCAVEL DE 3/4", COM TAMPA CEGA</v>
          </cell>
          <cell r="D990" t="str">
            <v>UN</v>
          </cell>
          <cell r="E990">
            <v>8.0500000000000007</v>
          </cell>
        </row>
        <row r="991">
          <cell r="A991">
            <v>2560</v>
          </cell>
          <cell r="B991" t="str">
            <v>INSUMO NACIONAL CAIXA</v>
          </cell>
          <cell r="C991" t="str">
            <v>CONDULETE DE ALUMINIO TIPO C, PARA ELETRODUTO ROSCAVEL DE 1", COM TAMPA CEGA</v>
          </cell>
          <cell r="D991" t="str">
            <v>UN</v>
          </cell>
          <cell r="E991">
            <v>10.06</v>
          </cell>
        </row>
        <row r="992">
          <cell r="A992">
            <v>2565</v>
          </cell>
          <cell r="B992" t="str">
            <v>INSUMO NACIONAL CAIXA</v>
          </cell>
          <cell r="C992" t="str">
            <v>CONDULETE DE ALUMINIO TIPO E, PARA ELETRODUTO ROSCAVEL DE 3/4", COM TAMPA CEGA</v>
          </cell>
          <cell r="D992" t="str">
            <v>UN</v>
          </cell>
          <cell r="E992">
            <v>6.52</v>
          </cell>
        </row>
        <row r="993">
          <cell r="A993">
            <v>2566</v>
          </cell>
          <cell r="B993" t="str">
            <v>INSUMO NACIONAL CAIXA</v>
          </cell>
          <cell r="C993" t="str">
            <v>CONDULETE DE ALUMINIO TIPO E, PARA ELETRODUTO ROSCAVEL DE 11/4", COM TAMPA CEGA</v>
          </cell>
          <cell r="D993" t="str">
            <v>UN</v>
          </cell>
          <cell r="E993">
            <v>13.43</v>
          </cell>
        </row>
        <row r="994">
          <cell r="A994">
            <v>2567</v>
          </cell>
          <cell r="B994" t="str">
            <v>INSUMO NACIONAL CAIXA</v>
          </cell>
          <cell r="C994" t="str">
            <v>CONDULETE DE ALUMINIO TIPO E, PARA ELETRODUTO ROSCAVEL DE 2", COM TAMPA CEGA</v>
          </cell>
          <cell r="D994" t="str">
            <v>UN</v>
          </cell>
          <cell r="E994">
            <v>26.18</v>
          </cell>
        </row>
        <row r="995">
          <cell r="A995">
            <v>2568</v>
          </cell>
          <cell r="B995" t="str">
            <v>INSUMO NACIONAL CAIXA</v>
          </cell>
          <cell r="C995" t="str">
            <v>CONDULETE DE ALUMINIO TIPO E, PARA ELETRODUTO ROSCAVEL DE 3", COM TAMPA CEGA</v>
          </cell>
          <cell r="D995" t="str">
            <v>UN</v>
          </cell>
          <cell r="E995">
            <v>72.709999999999994</v>
          </cell>
        </row>
        <row r="996">
          <cell r="A996">
            <v>2569</v>
          </cell>
          <cell r="B996" t="str">
            <v>INSUMO NACIONAL CAIXA</v>
          </cell>
          <cell r="C996" t="str">
            <v>CONDULETE DE ALUMINIO TIPO LR, PARA ELETRODUTO ROSCAVEL DE 1/2", COM TAMPA CEGA</v>
          </cell>
          <cell r="D996" t="str">
            <v>UN</v>
          </cell>
          <cell r="E996">
            <v>6.32</v>
          </cell>
        </row>
        <row r="997">
          <cell r="A997">
            <v>2570</v>
          </cell>
          <cell r="B997" t="str">
            <v>INSUMO NACIONAL CAIXA</v>
          </cell>
          <cell r="C997" t="str">
            <v>CONDULETE DE ALUMINIO TIPO LR, PARA ELETRODUTO ROSCAVEL DE 1", COM TAMPA CEGA</v>
          </cell>
          <cell r="D997" t="str">
            <v>UN</v>
          </cell>
          <cell r="E997">
            <v>10.59</v>
          </cell>
        </row>
        <row r="998">
          <cell r="A998">
            <v>2571</v>
          </cell>
          <cell r="B998" t="str">
            <v>INSUMO NACIONAL CAIXA</v>
          </cell>
          <cell r="C998" t="str">
            <v>CONDULETE DE ALUMINIO TIPO LR, PARA ELETRODUTO ROSCAVEL DE 2", COM TAMPA CEGA</v>
          </cell>
          <cell r="D998" t="str">
            <v>UN</v>
          </cell>
          <cell r="E998">
            <v>31.44</v>
          </cell>
        </row>
        <row r="999">
          <cell r="A999">
            <v>2572</v>
          </cell>
          <cell r="B999" t="str">
            <v>INSUMO NACIONAL CAIXA</v>
          </cell>
          <cell r="C999" t="str">
            <v>CONDULETE DE ALUMINIO TIPO LR, PARA ELETRODUTO ROSCAVEL DE 3", COM TAMPA CEGA</v>
          </cell>
          <cell r="D999" t="str">
            <v>UN</v>
          </cell>
          <cell r="E999">
            <v>92.98</v>
          </cell>
        </row>
        <row r="1000">
          <cell r="A1000">
            <v>2573</v>
          </cell>
          <cell r="B1000" t="str">
            <v>INSUMO NACIONAL CAIXA</v>
          </cell>
          <cell r="C1000" t="str">
            <v>CONDULETE DE ALUMINIO TIPO T, PARA ELETRODUTO ROSCAVEL DE 1/2", COM TAMPA CEGA</v>
          </cell>
          <cell r="D1000" t="str">
            <v>UN</v>
          </cell>
          <cell r="E1000">
            <v>7.72</v>
          </cell>
        </row>
        <row r="1001">
          <cell r="A1001">
            <v>2574</v>
          </cell>
          <cell r="B1001" t="str">
            <v>INSUMO NACIONAL CAIXA</v>
          </cell>
          <cell r="C1001" t="str">
            <v>CONDULETE DE ALUMINIO TIPO T, PARA ELETRODUTO ROSCAVEL DE 3/4", COM TAMPA CEGA</v>
          </cell>
          <cell r="D1001" t="str">
            <v>UN</v>
          </cell>
          <cell r="E1001">
            <v>7.77</v>
          </cell>
        </row>
        <row r="1002">
          <cell r="A1002">
            <v>2575</v>
          </cell>
          <cell r="B1002" t="str">
            <v>INSUMO NACIONAL CAIXA</v>
          </cell>
          <cell r="C1002" t="str">
            <v>CONDULETE DE ALUMINIO TIPO T, PARA ELETRODUTO ROSCAVEL DE 11/4", COM TAMPA CEGA</v>
          </cell>
          <cell r="D1002" t="str">
            <v>UN</v>
          </cell>
          <cell r="E1002">
            <v>18.59</v>
          </cell>
        </row>
        <row r="1003">
          <cell r="A1003">
            <v>2576</v>
          </cell>
          <cell r="B1003" t="str">
            <v>INSUMO NACIONAL CAIXA</v>
          </cell>
          <cell r="C1003" t="str">
            <v>CONDULETE DE ALUMINIO TIPO T, PARA ELETRODUTO ROSCAVEL DE 11/2", COM TAMPA CEGA</v>
          </cell>
          <cell r="D1003" t="str">
            <v>UN</v>
          </cell>
          <cell r="E1003">
            <v>24.73</v>
          </cell>
        </row>
        <row r="1004">
          <cell r="A1004">
            <v>2577</v>
          </cell>
          <cell r="B1004" t="str">
            <v>INSUMO NACIONAL CAIXA</v>
          </cell>
          <cell r="C1004" t="str">
            <v>CONDULETE DE ALUMINIO TIPO T, PARA ELETRODUTO ROSCAVEL DE 2", COM TAMPA CEGA</v>
          </cell>
          <cell r="D1004" t="str">
            <v>UN</v>
          </cell>
          <cell r="E1004">
            <v>33.51</v>
          </cell>
        </row>
        <row r="1005">
          <cell r="A1005">
            <v>2578</v>
          </cell>
          <cell r="B1005" t="str">
            <v>INSUMO NACIONAL CAIXA</v>
          </cell>
          <cell r="C1005" t="str">
            <v>CONDULETE DE ALUMINIO TIPO T, PARA ELETRODUTO ROSCAVEL DE 3", COM TAMPA CEGA</v>
          </cell>
          <cell r="D1005" t="str">
            <v>UN</v>
          </cell>
          <cell r="E1005">
            <v>104.62</v>
          </cell>
        </row>
        <row r="1006">
          <cell r="A1006">
            <v>2579</v>
          </cell>
          <cell r="B1006" t="str">
            <v>INSUMO NACIONAL CAIXA</v>
          </cell>
          <cell r="C1006" t="str">
            <v>CONDULETE DE ALUMINIO TIPO X, PARA ELETRODUTO ROSCAVEL DE 1/2", COM TAMPA CEGA</v>
          </cell>
          <cell r="D1006" t="str">
            <v>UN</v>
          </cell>
          <cell r="E1006">
            <v>9.36</v>
          </cell>
        </row>
        <row r="1007">
          <cell r="A1007">
            <v>2580</v>
          </cell>
          <cell r="B1007" t="str">
            <v>INSUMO NACIONAL CAIXA</v>
          </cell>
          <cell r="C1007" t="str">
            <v>CONDULETE DE ALUMINIO TIPO X, PARA ELETRODUTO ROSCAVEL DE 3/4", COM TAMPA CEGA</v>
          </cell>
          <cell r="D1007" t="str">
            <v>UN</v>
          </cell>
          <cell r="E1007">
            <v>10.26</v>
          </cell>
        </row>
        <row r="1008">
          <cell r="A1008">
            <v>2581</v>
          </cell>
          <cell r="B1008" t="str">
            <v>INSUMO NACIONAL CAIXA</v>
          </cell>
          <cell r="C1008" t="str">
            <v>CONDULETE DE ALUMINIO TIPO X, PARA ELETRODUTO ROSCAVEL DE 1", COM TAMPA CEGA</v>
          </cell>
          <cell r="D1008" t="str">
            <v>UN</v>
          </cell>
          <cell r="E1008">
            <v>11.97</v>
          </cell>
        </row>
        <row r="1009">
          <cell r="A1009">
            <v>2582</v>
          </cell>
          <cell r="B1009" t="str">
            <v>INSUMO NACIONAL CAIXA</v>
          </cell>
          <cell r="C1009" t="str">
            <v>CONDULETE DE ALUMINIO TIPO X, PARA ELETRODUTO ROSCAVEL DE 11/2", COM TAMPA CEGA</v>
          </cell>
          <cell r="D1009" t="str">
            <v>UN</v>
          </cell>
          <cell r="E1009">
            <v>22.94</v>
          </cell>
        </row>
        <row r="1010">
          <cell r="A1010">
            <v>2583</v>
          </cell>
          <cell r="B1010" t="str">
            <v>INSUMO NACIONAL CAIXA</v>
          </cell>
          <cell r="C1010" t="str">
            <v>CONDULETE DE ALUMINIO TIPO X, PARA ELETRODUTO ROSCAVEL DE 3", COM TAMPA CEGA</v>
          </cell>
          <cell r="D1010" t="str">
            <v>UN</v>
          </cell>
          <cell r="E1010">
            <v>86.15</v>
          </cell>
        </row>
        <row r="1011">
          <cell r="A1011">
            <v>2584</v>
          </cell>
          <cell r="B1011" t="str">
            <v>INSUMO NACIONAL CAIXA</v>
          </cell>
          <cell r="C1011" t="str">
            <v>CONDULETE DE ALUMINIO TIPO X, PARA ELETRODUTO ROSCAVEL DE 4", COM TAMPA CEGA</v>
          </cell>
          <cell r="D1011" t="str">
            <v>UN</v>
          </cell>
          <cell r="E1011">
            <v>143.41</v>
          </cell>
        </row>
        <row r="1012">
          <cell r="A1012">
            <v>2585</v>
          </cell>
          <cell r="B1012" t="str">
            <v>INSUMO NACIONAL CAIXA</v>
          </cell>
          <cell r="C1012" t="str">
            <v>CONDULETE DE ALUMINIO TIPO T, PARA ELETRODUTO ROSCAVEL DE 4", COM TAMPA CEGA</v>
          </cell>
          <cell r="D1012" t="str">
            <v>UN</v>
          </cell>
          <cell r="E1012">
            <v>143.56</v>
          </cell>
        </row>
        <row r="1013">
          <cell r="A1013">
            <v>2586</v>
          </cell>
          <cell r="B1013" t="str">
            <v>INSUMO NACIONAL CAIXA</v>
          </cell>
          <cell r="C1013" t="str">
            <v>CONDULETE DE ALUMINIO TIPO T, PARA ELETRODUTO ROSCAVEL DE 1", COM TAMPA CEGA</v>
          </cell>
          <cell r="D1013" t="str">
            <v>UN</v>
          </cell>
          <cell r="E1013">
            <v>12.51</v>
          </cell>
        </row>
        <row r="1014">
          <cell r="A1014">
            <v>2587</v>
          </cell>
          <cell r="B1014" t="str">
            <v>INSUMO NACIONAL CAIXA</v>
          </cell>
          <cell r="C1014" t="str">
            <v>CONDULETE DE ALUMINIO TIPO LR, PARA ELETRODUTO ROSCAVEL DE 11/2", COM TAMPA CEGA</v>
          </cell>
          <cell r="D1014" t="str">
            <v>UN</v>
          </cell>
          <cell r="E1014">
            <v>20.64</v>
          </cell>
        </row>
        <row r="1015">
          <cell r="A1015">
            <v>2588</v>
          </cell>
          <cell r="B1015" t="str">
            <v>INSUMO NACIONAL CAIXA</v>
          </cell>
          <cell r="C1015" t="str">
            <v>CONDULETE DE ALUMINIO TIPO LR, PARA ELETRODUTO ROSCAVEL DE 11/4", COM TAMPA CEGA</v>
          </cell>
          <cell r="D1015" t="str">
            <v>UN</v>
          </cell>
          <cell r="E1015">
            <v>16.39</v>
          </cell>
        </row>
        <row r="1016">
          <cell r="A1016">
            <v>2589</v>
          </cell>
          <cell r="B1016" t="str">
            <v>INSUMO NACIONAL CAIXA</v>
          </cell>
          <cell r="C1016" t="str">
            <v>CONDULETE DE ALUMINIO TIPO E, PARA ELETRODUTO ROSCAVEL DE 11/2", COM TAMPA CEGA</v>
          </cell>
          <cell r="D1016" t="str">
            <v>UN</v>
          </cell>
          <cell r="E1016">
            <v>17.850000000000001</v>
          </cell>
        </row>
        <row r="1017">
          <cell r="A1017">
            <v>2590</v>
          </cell>
          <cell r="B1017" t="str">
            <v>INSUMO NACIONAL CAIXA</v>
          </cell>
          <cell r="C1017" t="str">
            <v>CONDULETE DE ALUMINIO TIPO E, PARA ELETRODUTO ROSCAVEL DE 1", COM TAMPA CEGA</v>
          </cell>
          <cell r="D1017" t="str">
            <v>UN</v>
          </cell>
          <cell r="E1017">
            <v>10.95</v>
          </cell>
        </row>
        <row r="1018">
          <cell r="A1018">
            <v>2591</v>
          </cell>
          <cell r="B1018" t="str">
            <v>INSUMO NACIONAL CAIXA</v>
          </cell>
          <cell r="C1018" t="str">
            <v>CONDULETE DE ALUMINIO TIPO E, PARA ELETRODUTO ROSCAVEL DE 1/2", COM TAMPA CEGA</v>
          </cell>
          <cell r="D1018" t="str">
            <v>UN</v>
          </cell>
          <cell r="E1018">
            <v>6.51</v>
          </cell>
        </row>
        <row r="1019">
          <cell r="A1019">
            <v>2592</v>
          </cell>
          <cell r="B1019" t="str">
            <v>INSUMO NACIONAL CAIXA</v>
          </cell>
          <cell r="C1019" t="str">
            <v>CONDULETE DE ALUMINIO TIPO C, PARA ELETRODUTO ROSCAVEL DE 4", COM TAMPA CEGA</v>
          </cell>
          <cell r="D1019" t="str">
            <v>UN</v>
          </cell>
          <cell r="E1019">
            <v>133.44999999999999</v>
          </cell>
        </row>
        <row r="1020">
          <cell r="A1020">
            <v>2593</v>
          </cell>
          <cell r="B1020" t="str">
            <v>INSUMO NACIONAL CAIXA</v>
          </cell>
          <cell r="C1020" t="str">
            <v>CONDULETE DE ALUMINIO TIPO LR, PARA ELETRODUTO ROSCAVEL DE 3/4", COM TAMPA CEGA</v>
          </cell>
          <cell r="D1020" t="str">
            <v>UN</v>
          </cell>
          <cell r="E1020">
            <v>6.73</v>
          </cell>
        </row>
        <row r="1021">
          <cell r="A1021">
            <v>2594</v>
          </cell>
          <cell r="B1021" t="str">
            <v>INSUMO NACIONAL CAIXA</v>
          </cell>
          <cell r="C1021" t="str">
            <v>CONDULETE DE ALUMINIO TIPO E, PARA ELETRODUTO ROSCAVEL DE 4", COM TAMPA CEGA</v>
          </cell>
          <cell r="D1021" t="str">
            <v>UN</v>
          </cell>
          <cell r="E1021">
            <v>121.12</v>
          </cell>
        </row>
        <row r="1022">
          <cell r="A1022">
            <v>2595</v>
          </cell>
          <cell r="B1022" t="str">
            <v>INSUMO NACIONAL CAIXA</v>
          </cell>
          <cell r="C1022" t="str">
            <v>CONDULETE DE ALUMINIO TIPO LR, PARA ELETRODUTO ROSCAVEL DE 4", COM TAMPA CEGA</v>
          </cell>
          <cell r="D1022" t="str">
            <v>UN</v>
          </cell>
          <cell r="E1022">
            <v>145.06</v>
          </cell>
        </row>
        <row r="1023">
          <cell r="A1023">
            <v>2596</v>
          </cell>
          <cell r="B1023" t="str">
            <v>INSUMO NACIONAL CAIXA</v>
          </cell>
          <cell r="C1023" t="str">
            <v>CONDULETE DE ALUMINIO TIPO X, PARA ELETRODUTO ROSCAVEL DE 2", COM TAMPA CEGA</v>
          </cell>
          <cell r="D1023" t="str">
            <v>UN</v>
          </cell>
          <cell r="E1023">
            <v>35.42</v>
          </cell>
        </row>
        <row r="1024">
          <cell r="A1024">
            <v>2597</v>
          </cell>
          <cell r="B1024" t="str">
            <v>INSUMO NACIONAL CAIXA</v>
          </cell>
          <cell r="C1024" t="str">
            <v>CONDULETE DE ALUMINIO TIPO X, PARA ELETRODUTO ROSCAVEL DE 11/4", COM TAMPA CEGA</v>
          </cell>
          <cell r="D1024" t="str">
            <v>UN</v>
          </cell>
          <cell r="E1024">
            <v>19.66</v>
          </cell>
        </row>
        <row r="1025">
          <cell r="A1025">
            <v>2598</v>
          </cell>
          <cell r="B1025" t="str">
            <v>INSUMO NACIONAL CAIXA</v>
          </cell>
          <cell r="C1025" t="str">
            <v>!EM PROCESSO DE DESATIVACAO! KIT-EMENDA C2 5" P/ DUTOS TIPOKANAFLEX</v>
          </cell>
          <cell r="D1025" t="str">
            <v>UN</v>
          </cell>
          <cell r="E1025">
            <v>48.21</v>
          </cell>
        </row>
        <row r="1026">
          <cell r="A1026">
            <v>2599</v>
          </cell>
          <cell r="B1026" t="str">
            <v>INSUMO NACIONAL CAIXA</v>
          </cell>
          <cell r="C1026" t="str">
            <v>!EM PROCESSO DE DESATIVACAO! KIT-EMENDA C1 1 1/4" P/ DUTOS TIPO KANAFLEX</v>
          </cell>
          <cell r="D1026" t="str">
            <v>UN</v>
          </cell>
          <cell r="E1026">
            <v>19.28</v>
          </cell>
        </row>
        <row r="1027">
          <cell r="A1027">
            <v>2600</v>
          </cell>
          <cell r="B1027" t="str">
            <v>INSUMO NACIONAL CAIXA</v>
          </cell>
          <cell r="C1027" t="str">
            <v>!EM PROCESSO DE DESATIVACAO! KIT-EMENDA C1 2" P/ DUTOS TIPOKANAFLEX</v>
          </cell>
          <cell r="D1027" t="str">
            <v>UN</v>
          </cell>
          <cell r="E1027">
            <v>24.01</v>
          </cell>
        </row>
        <row r="1028">
          <cell r="A1028">
            <v>2601</v>
          </cell>
          <cell r="B1028" t="str">
            <v>INSUMO NACIONAL CAIXA</v>
          </cell>
          <cell r="C1028" t="str">
            <v>!EM PROCESSO DE DESATIVACAO! KIT-EMENDA C1 4" P/ DUTOS TIPOKANAFLEX</v>
          </cell>
          <cell r="D1028" t="str">
            <v>UN</v>
          </cell>
          <cell r="E1028">
            <v>37.86</v>
          </cell>
        </row>
        <row r="1029">
          <cell r="A1029">
            <v>2602</v>
          </cell>
          <cell r="B1029" t="str">
            <v>INSUMO NACIONAL CAIXA</v>
          </cell>
          <cell r="C1029" t="str">
            <v>!EM PROCESSO DE DESATIVACAO! KIT-EMENDA C1 6" P/ DUTOS TIPOKANAFLEX</v>
          </cell>
          <cell r="D1029" t="str">
            <v>UN</v>
          </cell>
          <cell r="E1029">
            <v>56.25</v>
          </cell>
        </row>
        <row r="1030">
          <cell r="A1030">
            <v>2603</v>
          </cell>
          <cell r="B1030" t="str">
            <v>INSUMO NACIONAL CAIXA</v>
          </cell>
          <cell r="C1030" t="str">
            <v>!EM PROCESSO DE DESATIVACAO! KIT-EMENDA C2 2" P/ DUTOS TIPOKANAFLEX</v>
          </cell>
          <cell r="D1030" t="str">
            <v>UN</v>
          </cell>
          <cell r="E1030">
            <v>24.83</v>
          </cell>
        </row>
        <row r="1031">
          <cell r="A1031">
            <v>2604</v>
          </cell>
          <cell r="B1031" t="str">
            <v>INSUMO NACIONAL CAIXA</v>
          </cell>
          <cell r="C1031" t="str">
            <v>!EM PROCESSO DE DESATIVACAO! KIT-EMENDA C2 4" P/ DUTOS TIPOKANAFLEX</v>
          </cell>
          <cell r="D1031" t="str">
            <v>UN</v>
          </cell>
          <cell r="E1031">
            <v>41.36</v>
          </cell>
        </row>
        <row r="1032">
          <cell r="A1032">
            <v>2605</v>
          </cell>
          <cell r="B1032" t="str">
            <v>INSUMO NACIONAL CAIXA</v>
          </cell>
          <cell r="C1032" t="str">
            <v>!EM PROCESSO DE DESATIVACAO! KIT-EMENDA C2 3" P/ DUTOS TIPOKANAFLEX</v>
          </cell>
          <cell r="D1032" t="str">
            <v>UN</v>
          </cell>
          <cell r="E1032">
            <v>29.07</v>
          </cell>
        </row>
        <row r="1033">
          <cell r="A1033">
            <v>2606</v>
          </cell>
          <cell r="B1033" t="str">
            <v>INSUMO NACIONAL CAIXA</v>
          </cell>
          <cell r="C1033" t="str">
            <v>!EM PROCESSO DE DESATIVACAO! KIT-EMENDA C1 5" P/ DUTOS TP KANAFLEX</v>
          </cell>
          <cell r="D1033" t="str">
            <v>UN</v>
          </cell>
          <cell r="E1033">
            <v>46.53</v>
          </cell>
        </row>
        <row r="1034">
          <cell r="A1034">
            <v>2607</v>
          </cell>
          <cell r="B1034" t="str">
            <v>INSUMO NACIONAL CAIXA</v>
          </cell>
          <cell r="C1034" t="str">
            <v>!EM PROCESSO DE DESATIVACAO! KIT-EMENDA C1 3" P/ DUTOS TIPOKANAFLEX</v>
          </cell>
          <cell r="D1034" t="str">
            <v>UN</v>
          </cell>
          <cell r="E1034">
            <v>29.33</v>
          </cell>
        </row>
        <row r="1035">
          <cell r="A1035">
            <v>2608</v>
          </cell>
          <cell r="B1035" t="str">
            <v>INSUMO NACIONAL CAIXA</v>
          </cell>
          <cell r="C1035" t="str">
            <v>!EM PROCESSO DE DESATIVACAO! KIT-EMENDA C2 6" P/ DUTOS TIPOKANAFLEX</v>
          </cell>
          <cell r="D1035" t="str">
            <v>UN</v>
          </cell>
          <cell r="E1035">
            <v>52.41</v>
          </cell>
        </row>
        <row r="1036">
          <cell r="A1036">
            <v>2609</v>
          </cell>
          <cell r="B1036" t="str">
            <v>INSUMO NACIONAL CAIXA</v>
          </cell>
          <cell r="C1036" t="str">
            <v>CURVA 45G FERRO GALV ELETROLITICO 3/4" P/ ELETRODUTO</v>
          </cell>
          <cell r="D1036" t="str">
            <v>UN</v>
          </cell>
          <cell r="E1036">
            <v>2.04</v>
          </cell>
        </row>
        <row r="1037">
          <cell r="A1037">
            <v>2611</v>
          </cell>
          <cell r="B1037" t="str">
            <v>INSUMO NACIONAL CAIXA</v>
          </cell>
          <cell r="C1037" t="str">
            <v>CURVA 45G FERRO GALV ELETROLITICO 1 1/2" P/ ELETRODUTO</v>
          </cell>
          <cell r="D1037" t="str">
            <v>UN</v>
          </cell>
          <cell r="E1037">
            <v>8.5500000000000007</v>
          </cell>
        </row>
        <row r="1038">
          <cell r="A1038">
            <v>2612</v>
          </cell>
          <cell r="B1038" t="str">
            <v>INSUMO NACIONAL CAIXA</v>
          </cell>
          <cell r="C1038" t="str">
            <v>CURVA 45G FERRO GALV ELETROLITICO 2" P/ ELETRODUTO</v>
          </cell>
          <cell r="D1038" t="str">
            <v>UN</v>
          </cell>
          <cell r="E1038">
            <v>13.52</v>
          </cell>
        </row>
        <row r="1039">
          <cell r="A1039">
            <v>2613</v>
          </cell>
          <cell r="B1039" t="str">
            <v>INSUMO NACIONAL CAIXA</v>
          </cell>
          <cell r="C1039" t="str">
            <v>CURVA 45G FERRO GALV ELETROLITICO 2 1/2" P/ ELETRODUTO</v>
          </cell>
          <cell r="D1039" t="str">
            <v>UN</v>
          </cell>
          <cell r="E1039">
            <v>28.04</v>
          </cell>
        </row>
        <row r="1040">
          <cell r="A1040">
            <v>2614</v>
          </cell>
          <cell r="B1040" t="str">
            <v>INSUMO NACIONAL CAIXA</v>
          </cell>
          <cell r="C1040" t="str">
            <v>CURVA 45G FERRO GALV ELETROLITICO 3" P/ ELETRODUTO</v>
          </cell>
          <cell r="D1040" t="str">
            <v>UN</v>
          </cell>
          <cell r="E1040">
            <v>43.01</v>
          </cell>
        </row>
        <row r="1041">
          <cell r="A1041">
            <v>2615</v>
          </cell>
          <cell r="B1041" t="str">
            <v>INSUMO NACIONAL CAIXA</v>
          </cell>
          <cell r="C1041" t="str">
            <v>CURVA 45G FERRO GALV ELETROLITICO 4" PARA ELETRODUTO</v>
          </cell>
          <cell r="D1041" t="str">
            <v>UN</v>
          </cell>
          <cell r="E1041">
            <v>70.53</v>
          </cell>
        </row>
        <row r="1042">
          <cell r="A1042">
            <v>2616</v>
          </cell>
          <cell r="B1042" t="str">
            <v>INSUMO NACIONAL CAIXA</v>
          </cell>
          <cell r="C1042" t="str">
            <v>CURVA 90G FERRO GALV ELETROLITICO 1/2" P/ ELETRODUTO</v>
          </cell>
          <cell r="D1042" t="str">
            <v>UN</v>
          </cell>
          <cell r="E1042">
            <v>1.74</v>
          </cell>
        </row>
        <row r="1043">
          <cell r="A1043">
            <v>2617</v>
          </cell>
          <cell r="B1043" t="str">
            <v>INSUMO NACIONAL CAIXA</v>
          </cell>
          <cell r="C1043" t="str">
            <v>CURVA 90G FERRO GALV ELETROLITICO 1" P/ ELETRODUTO</v>
          </cell>
          <cell r="D1043" t="str">
            <v>UN</v>
          </cell>
          <cell r="E1043">
            <v>2.78</v>
          </cell>
        </row>
        <row r="1044">
          <cell r="A1044">
            <v>2618</v>
          </cell>
          <cell r="B1044" t="str">
            <v>INSUMO NACIONAL CAIXA</v>
          </cell>
          <cell r="C1044" t="str">
            <v>CURVA 90G FERRO GALV ELETROLITICO 1 1/4" P/ ELETRODUTO</v>
          </cell>
          <cell r="D1044" t="str">
            <v>UN</v>
          </cell>
          <cell r="E1044">
            <v>5.85</v>
          </cell>
        </row>
        <row r="1045">
          <cell r="A1045">
            <v>2619</v>
          </cell>
          <cell r="B1045" t="str">
            <v>INSUMO NACIONAL CAIXA</v>
          </cell>
          <cell r="C1045" t="str">
            <v>CURVA 90G FERRO GALV ELETROLITICO 2 1/2" P/ ELETRODUTO</v>
          </cell>
          <cell r="D1045" t="str">
            <v>UN</v>
          </cell>
          <cell r="E1045">
            <v>28.04</v>
          </cell>
        </row>
        <row r="1046">
          <cell r="A1046">
            <v>2620</v>
          </cell>
          <cell r="B1046" t="str">
            <v>INSUMO NACIONAL CAIXA</v>
          </cell>
          <cell r="C1046" t="str">
            <v>CURVA 90G FERRO GALV ELETROLITICO 3" P/ ELETRODUTO</v>
          </cell>
          <cell r="D1046" t="str">
            <v>UN</v>
          </cell>
          <cell r="E1046">
            <v>43.01</v>
          </cell>
        </row>
        <row r="1047">
          <cell r="A1047">
            <v>2621</v>
          </cell>
          <cell r="B1047" t="str">
            <v>INSUMO NACIONAL CAIXA</v>
          </cell>
          <cell r="C1047" t="str">
            <v>CURVA 90G FERRO GALV ELETROLITICO 4" P/ ELETRODUTO</v>
          </cell>
          <cell r="D1047" t="str">
            <v>UN</v>
          </cell>
          <cell r="E1047">
            <v>70.47</v>
          </cell>
        </row>
        <row r="1048">
          <cell r="A1048">
            <v>2622</v>
          </cell>
          <cell r="B1048" t="str">
            <v>INSUMO NACIONAL CAIXA</v>
          </cell>
          <cell r="C1048" t="str">
            <v>CURVA 135G FERRO GALV ELETROLITICO 1/2" P/ ELETRODUTO</v>
          </cell>
          <cell r="D1048" t="str">
            <v>UN</v>
          </cell>
          <cell r="E1048">
            <v>2.2400000000000002</v>
          </cell>
        </row>
        <row r="1049">
          <cell r="A1049">
            <v>2623</v>
          </cell>
          <cell r="B1049" t="str">
            <v>INSUMO NACIONAL CAIXA</v>
          </cell>
          <cell r="C1049" t="str">
            <v>CURVA 135G FERRO GALV ELETROLITICO 3/4" P/ ELETRODUTO</v>
          </cell>
          <cell r="D1049" t="str">
            <v>UN</v>
          </cell>
          <cell r="E1049">
            <v>2.48</v>
          </cell>
        </row>
        <row r="1050">
          <cell r="A1050">
            <v>2624</v>
          </cell>
          <cell r="B1050" t="str">
            <v>INSUMO NACIONAL CAIXA</v>
          </cell>
          <cell r="C1050" t="str">
            <v>CURVA 135G FERRO GALV ELETROLITICO 1" P/ ELETRODUTO</v>
          </cell>
          <cell r="D1050" t="str">
            <v>UN</v>
          </cell>
          <cell r="E1050">
            <v>4.34</v>
          </cell>
        </row>
        <row r="1051">
          <cell r="A1051">
            <v>2625</v>
          </cell>
          <cell r="B1051" t="str">
            <v>INSUMO NACIONAL CAIXA</v>
          </cell>
          <cell r="C1051" t="str">
            <v>CURVA 135G FERRO GALV ELETROLITICO 1 1/4" P/ ELETRODUTO</v>
          </cell>
          <cell r="D1051" t="str">
            <v>UN</v>
          </cell>
          <cell r="E1051">
            <v>9.17</v>
          </cell>
        </row>
        <row r="1052">
          <cell r="A1052">
            <v>2626</v>
          </cell>
          <cell r="B1052" t="str">
            <v>INSUMO NACIONAL CAIXA</v>
          </cell>
          <cell r="C1052" t="str">
            <v>CURVA 135G FERRO GALV ELETROLITICO 1 1/2" P/ ELETRODUTO</v>
          </cell>
          <cell r="D1052" t="str">
            <v>UN</v>
          </cell>
          <cell r="E1052">
            <v>15.08</v>
          </cell>
        </row>
        <row r="1053">
          <cell r="A1053">
            <v>2627</v>
          </cell>
          <cell r="B1053" t="str">
            <v>INSUMO NACIONAL CAIXA</v>
          </cell>
          <cell r="C1053" t="str">
            <v>CURVA 135G FERRO GALV ELETROLITICO 2 1/2" P/ ELETRODUTO</v>
          </cell>
          <cell r="D1053" t="str">
            <v>UN</v>
          </cell>
          <cell r="E1053">
            <v>39.46</v>
          </cell>
        </row>
        <row r="1054">
          <cell r="A1054">
            <v>2628</v>
          </cell>
          <cell r="B1054" t="str">
            <v>INSUMO NACIONAL CAIXA</v>
          </cell>
          <cell r="C1054" t="str">
            <v>CURVA 135G FERRO GALV ELETROLITICO 4" P/ ELETRODUTO</v>
          </cell>
          <cell r="D1054" t="str">
            <v>UN</v>
          </cell>
          <cell r="E1054">
            <v>114.58</v>
          </cell>
        </row>
        <row r="1055">
          <cell r="A1055">
            <v>2629</v>
          </cell>
          <cell r="B1055" t="str">
            <v>INSUMO NACIONAL CAIXA</v>
          </cell>
          <cell r="C1055" t="str">
            <v>CURVA 135G FERRO GALV ELETROLITICO 3" P/ ELETRODUTO</v>
          </cell>
          <cell r="D1055" t="str">
            <v>UN</v>
          </cell>
          <cell r="E1055">
            <v>23.31</v>
          </cell>
        </row>
        <row r="1056">
          <cell r="A1056">
            <v>2630</v>
          </cell>
          <cell r="B1056" t="str">
            <v>INSUMO NACIONAL CAIXA</v>
          </cell>
          <cell r="C1056" t="str">
            <v>CURVA 135G FERRO GALV ELETROLITICO 2" P/ ELETRODUTO</v>
          </cell>
          <cell r="D1056" t="str">
            <v>UN</v>
          </cell>
          <cell r="E1056">
            <v>55.65</v>
          </cell>
        </row>
        <row r="1057">
          <cell r="A1057">
            <v>2631</v>
          </cell>
          <cell r="B1057" t="str">
            <v>INSUMO NACIONAL CAIXA</v>
          </cell>
          <cell r="C1057" t="str">
            <v>CURVA 90G FERRO GALV ELETROLITICO 2" P/ ELETRODUTO</v>
          </cell>
          <cell r="D1057" t="str">
            <v>UN</v>
          </cell>
          <cell r="E1057">
            <v>13.52</v>
          </cell>
        </row>
        <row r="1058">
          <cell r="A1058">
            <v>2632</v>
          </cell>
          <cell r="B1058" t="str">
            <v>INSUMO NACIONAL CAIXA</v>
          </cell>
          <cell r="C1058" t="str">
            <v>CURVA 90G FERRO GALV ELETROLITICO 1 1/2" P/ ELETRODUTO</v>
          </cell>
          <cell r="D1058" t="str">
            <v>UN</v>
          </cell>
          <cell r="E1058">
            <v>8.5500000000000007</v>
          </cell>
        </row>
        <row r="1059">
          <cell r="A1059">
            <v>2633</v>
          </cell>
          <cell r="B1059" t="str">
            <v>INSUMO NACIONAL CAIXA</v>
          </cell>
          <cell r="C1059" t="str">
            <v>CURVA 90G FERRO GALV ELETROTILICO 3/4" P/ ELETRODUTO</v>
          </cell>
          <cell r="D1059" t="str">
            <v>UN</v>
          </cell>
          <cell r="E1059">
            <v>2.04</v>
          </cell>
        </row>
        <row r="1060">
          <cell r="A1060">
            <v>2634</v>
          </cell>
          <cell r="B1060" t="str">
            <v>INSUMO NACIONAL CAIXA</v>
          </cell>
          <cell r="C1060" t="str">
            <v>CURVA 45G FERRO GALV ELETROLITICO 1" P/ ELETRODUTO</v>
          </cell>
          <cell r="D1060" t="str">
            <v>UN</v>
          </cell>
          <cell r="E1060">
            <v>2.78</v>
          </cell>
        </row>
        <row r="1061">
          <cell r="A1061">
            <v>2635</v>
          </cell>
          <cell r="B1061" t="str">
            <v>INSUMO NACIONAL CAIXA</v>
          </cell>
          <cell r="C1061" t="str">
            <v>CURVA 45G FERRO GALV ELETROLITICO 1/2" P/ ELETRODUTO</v>
          </cell>
          <cell r="D1061" t="str">
            <v>UN</v>
          </cell>
          <cell r="E1061">
            <v>1.74</v>
          </cell>
        </row>
        <row r="1062">
          <cell r="A1062">
            <v>2636</v>
          </cell>
          <cell r="B1062" t="str">
            <v>INSUMO NACIONAL CAIXA</v>
          </cell>
          <cell r="C1062" t="str">
            <v>LUVA FERRO GALV ELETROLITICO 1/2" P/ ELETRODUTO</v>
          </cell>
          <cell r="D1062" t="str">
            <v>UN</v>
          </cell>
          <cell r="E1062">
            <v>0.76</v>
          </cell>
        </row>
        <row r="1063">
          <cell r="A1063">
            <v>2637</v>
          </cell>
          <cell r="B1063" t="str">
            <v>INSUMO NACIONAL CAIXA</v>
          </cell>
          <cell r="C1063" t="str">
            <v>LUVA FERRO GALV ELETROLITICO 3/4" P/ ELETRODUTO</v>
          </cell>
          <cell r="D1063" t="str">
            <v>UN</v>
          </cell>
          <cell r="E1063">
            <v>0.76</v>
          </cell>
        </row>
        <row r="1064">
          <cell r="A1064">
            <v>2638</v>
          </cell>
          <cell r="B1064" t="str">
            <v>INSUMO NACIONAL CAIXA</v>
          </cell>
          <cell r="C1064" t="str">
            <v>LUVA FERRO GALV ELETROLITICO 1" P/ ELETRODUTO</v>
          </cell>
          <cell r="D1064" t="str">
            <v>UN</v>
          </cell>
          <cell r="E1064">
            <v>0.88</v>
          </cell>
        </row>
        <row r="1065">
          <cell r="A1065">
            <v>2639</v>
          </cell>
          <cell r="B1065" t="str">
            <v>INSUMO NACIONAL CAIXA</v>
          </cell>
          <cell r="C1065" t="str">
            <v>LUVA FERRO GALV ELETROLITICO 1.1/4" P/ ELETRODUTO</v>
          </cell>
          <cell r="D1065" t="str">
            <v>UN</v>
          </cell>
          <cell r="E1065">
            <v>1.44</v>
          </cell>
        </row>
        <row r="1066">
          <cell r="A1066">
            <v>2640</v>
          </cell>
          <cell r="B1066" t="str">
            <v>INSUMO NACIONAL CAIXA</v>
          </cell>
          <cell r="C1066" t="str">
            <v>LUVA FERRO GALV ELETROLITICO 2.1/2" P/ ELETRODUTO</v>
          </cell>
          <cell r="D1066" t="str">
            <v>UN</v>
          </cell>
          <cell r="E1066">
            <v>6.59</v>
          </cell>
        </row>
        <row r="1067">
          <cell r="A1067">
            <v>2641</v>
          </cell>
          <cell r="B1067" t="str">
            <v>INSUMO NACIONAL CAIXA</v>
          </cell>
          <cell r="C1067" t="str">
            <v>LUVA FERRO GALV ELETROLITICO 4" P/ ELETRODUTO</v>
          </cell>
          <cell r="D1067" t="str">
            <v>UN</v>
          </cell>
          <cell r="E1067">
            <v>18.93</v>
          </cell>
        </row>
        <row r="1068">
          <cell r="A1068">
            <v>2642</v>
          </cell>
          <cell r="B1068" t="str">
            <v>INSUMO NACIONAL CAIXA</v>
          </cell>
          <cell r="C1068" t="str">
            <v>LUVA FERRO GALV ELETROLITICO 3" P/ ELETRODUTO</v>
          </cell>
          <cell r="D1068" t="str">
            <v>UN</v>
          </cell>
          <cell r="E1068">
            <v>8.3699999999999992</v>
          </cell>
        </row>
        <row r="1069">
          <cell r="A1069">
            <v>2643</v>
          </cell>
          <cell r="B1069" t="str">
            <v>INSUMO NACIONAL CAIXA</v>
          </cell>
          <cell r="C1069" t="str">
            <v>LUVA FERRO GALV ELETROTILICO 2" P/ ELETRODUTO</v>
          </cell>
          <cell r="D1069" t="str">
            <v>UN</v>
          </cell>
          <cell r="E1069">
            <v>3.01</v>
          </cell>
        </row>
        <row r="1070">
          <cell r="A1070">
            <v>2644</v>
          </cell>
          <cell r="B1070" t="str">
            <v>INSUMO NACIONAL CAIXA</v>
          </cell>
          <cell r="C1070" t="str">
            <v>LUVA FERRO GALV ELETROLITICO 1.1/2" P/ ELETRODUTO</v>
          </cell>
          <cell r="D1070" t="str">
            <v>UN</v>
          </cell>
          <cell r="E1070">
            <v>1.62</v>
          </cell>
        </row>
        <row r="1071">
          <cell r="A1071">
            <v>2645</v>
          </cell>
          <cell r="B1071" t="str">
            <v>INSUMO NACIONAL CAIXA</v>
          </cell>
          <cell r="C1071" t="str">
            <v>!EM PROCESSO DE DESATIVACAO! NIPLE METALICO, PARA ELETRODUTO, EM ACABAMENTO GALVANIZADO ELETROLITICO, DIAMETRO DE 25 MM(1")</v>
          </cell>
          <cell r="D1071" t="str">
            <v>UN</v>
          </cell>
          <cell r="E1071">
            <v>3.72</v>
          </cell>
        </row>
        <row r="1072">
          <cell r="A1072">
            <v>2646</v>
          </cell>
          <cell r="B1072" t="str">
            <v>INSUMO NACIONAL CAIXA</v>
          </cell>
          <cell r="C1072" t="str">
            <v>!EM PROCESSO DE DESATIVACAO! NIPLE LONGO FERRO GALV P/ ELETRODUTO  TAMANHO 150MM X DN 1"</v>
          </cell>
          <cell r="D1072" t="str">
            <v>UN</v>
          </cell>
          <cell r="E1072">
            <v>5.91</v>
          </cell>
        </row>
        <row r="1073">
          <cell r="A1073">
            <v>2662</v>
          </cell>
          <cell r="B1073" t="str">
            <v>INSUMO NACIONAL CAIXA</v>
          </cell>
          <cell r="C1073" t="str">
            <v>TAMPAO/TERMINAL 4" P/ DUTOS TP KANAFLEX</v>
          </cell>
          <cell r="D1073" t="str">
            <v>UN</v>
          </cell>
          <cell r="E1073">
            <v>9.9700000000000006</v>
          </cell>
        </row>
        <row r="1074">
          <cell r="A1074">
            <v>2663</v>
          </cell>
          <cell r="B1074" t="str">
            <v>INSUMO NACIONAL CAIXA</v>
          </cell>
          <cell r="C1074" t="str">
            <v>TAMPAO/TERMINAL 5" P/ DUTOS TP KANAFLEX</v>
          </cell>
          <cell r="D1074" t="str">
            <v>UN</v>
          </cell>
          <cell r="E1074">
            <v>15.04</v>
          </cell>
        </row>
        <row r="1075">
          <cell r="A1075">
            <v>2664</v>
          </cell>
          <cell r="B1075" t="str">
            <v>INSUMO NACIONAL CAIXA</v>
          </cell>
          <cell r="C1075" t="str">
            <v>TAMPAO/TERMINAL 3" P/ DUTOS TP KANAFLEX</v>
          </cell>
          <cell r="D1075" t="str">
            <v>UN</v>
          </cell>
          <cell r="E1075">
            <v>5.0199999999999996</v>
          </cell>
        </row>
        <row r="1076">
          <cell r="A1076">
            <v>2665</v>
          </cell>
          <cell r="B1076" t="str">
            <v>INSUMO NACIONAL CAIXA</v>
          </cell>
          <cell r="C1076" t="str">
            <v>TAMPAO/TERMINAL 6" P/ DUTOS TP KANAFLEX</v>
          </cell>
          <cell r="D1076" t="str">
            <v>UN</v>
          </cell>
          <cell r="E1076">
            <v>18.420000000000002</v>
          </cell>
        </row>
        <row r="1077">
          <cell r="A1077">
            <v>2666</v>
          </cell>
          <cell r="B1077" t="str">
            <v>INSUMO NACIONAL CAIXA</v>
          </cell>
          <cell r="C1077" t="str">
            <v>TAMPAO/TERMINAL 1 1/4" P/ DUTOS TP KANAFLEX</v>
          </cell>
          <cell r="D1077" t="str">
            <v>UN</v>
          </cell>
          <cell r="E1077">
            <v>2.6</v>
          </cell>
        </row>
        <row r="1078">
          <cell r="A1078">
            <v>2668</v>
          </cell>
          <cell r="B1078" t="str">
            <v>INSUMO NACIONAL CAIXA</v>
          </cell>
          <cell r="C1078" t="str">
            <v>TAMPAO/TERMINAL 2" P/ DUTOS TP KANAFLEX</v>
          </cell>
          <cell r="D1078" t="str">
            <v>UN</v>
          </cell>
          <cell r="E1078">
            <v>3.61</v>
          </cell>
        </row>
        <row r="1079">
          <cell r="A1079">
            <v>2669</v>
          </cell>
          <cell r="B1079" t="str">
            <v>INSUMO NACIONAL CAIXA</v>
          </cell>
          <cell r="C1079" t="str">
            <v>!EM PROCESSO DE DESATIVACAO! TERMINAL P/ ACABAMENTO NA PAREDE CAIXA KANAFLEX 3"</v>
          </cell>
          <cell r="D1079" t="str">
            <v>UN</v>
          </cell>
          <cell r="E1079">
            <v>5.0599999999999996</v>
          </cell>
        </row>
        <row r="1080">
          <cell r="A1080">
            <v>2673</v>
          </cell>
          <cell r="B1080" t="str">
            <v>INSUMO NACIONAL CAIXA</v>
          </cell>
          <cell r="C1080" t="str">
            <v>ELETRODUTO DE PVC RIGIDO ROSCAVEL DE 1/2 ", SEM LUVA</v>
          </cell>
          <cell r="D1080" t="str">
            <v>M</v>
          </cell>
          <cell r="E1080">
            <v>1.7</v>
          </cell>
        </row>
        <row r="1081">
          <cell r="A1081">
            <v>2674</v>
          </cell>
          <cell r="B1081" t="str">
            <v>INSUMO NACIONAL CAIXA</v>
          </cell>
          <cell r="C1081" t="str">
            <v>ELETRODUTO DE PVC RIGIDO ROSCAVEL DE 3/4 ", SEM LUVA</v>
          </cell>
          <cell r="D1081" t="str">
            <v>M</v>
          </cell>
          <cell r="E1081">
            <v>2.11</v>
          </cell>
        </row>
        <row r="1082">
          <cell r="A1082">
            <v>2675</v>
          </cell>
          <cell r="B1082" t="str">
            <v>INSUMO NACIONAL CAIXA</v>
          </cell>
          <cell r="C1082" t="str">
            <v>ELETRODUTO DE PVC RIGIDO SOLDAVEL, CLASSE B, DE 50 MM</v>
          </cell>
          <cell r="D1082" t="str">
            <v>M</v>
          </cell>
          <cell r="E1082">
            <v>3.45</v>
          </cell>
        </row>
        <row r="1083">
          <cell r="A1083">
            <v>2676</v>
          </cell>
          <cell r="B1083" t="str">
            <v>INSUMO NACIONAL CAIXA</v>
          </cell>
          <cell r="C1083" t="str">
            <v>ELETRODUTO DE PVC RIGIDO SOLDAVEL, CLASSE B, DE 20 MM</v>
          </cell>
          <cell r="D1083" t="str">
            <v>M</v>
          </cell>
          <cell r="E1083">
            <v>0.98</v>
          </cell>
        </row>
        <row r="1084">
          <cell r="A1084">
            <v>2678</v>
          </cell>
          <cell r="B1084" t="str">
            <v>INSUMO NACIONAL CAIXA</v>
          </cell>
          <cell r="C1084" t="str">
            <v>ELETRODUTO DE PVC RIGIDO SOLDAVEL, CLASSE B, DE 25 MM</v>
          </cell>
          <cell r="D1084" t="str">
            <v>M</v>
          </cell>
          <cell r="E1084">
            <v>1.23</v>
          </cell>
        </row>
        <row r="1085">
          <cell r="A1085">
            <v>2679</v>
          </cell>
          <cell r="B1085" t="str">
            <v>INSUMO NACIONAL CAIXA</v>
          </cell>
          <cell r="C1085" t="str">
            <v>ELETRODUTO DE PVC RIGIDO SOLDAVEL, CLASSE B, DE 32 MM</v>
          </cell>
          <cell r="D1085" t="str">
            <v>M</v>
          </cell>
          <cell r="E1085">
            <v>1.91</v>
          </cell>
        </row>
        <row r="1086">
          <cell r="A1086">
            <v>2680</v>
          </cell>
          <cell r="B1086" t="str">
            <v>INSUMO NACIONAL CAIXA</v>
          </cell>
          <cell r="C1086" t="str">
            <v>ELETRODUTO DE PVC RIGIDO ROSCAVEL DE 1 1/2 ", SEM LUVA</v>
          </cell>
          <cell r="D1086" t="str">
            <v>M</v>
          </cell>
          <cell r="E1086">
            <v>4.84</v>
          </cell>
        </row>
        <row r="1087">
          <cell r="A1087">
            <v>2681</v>
          </cell>
          <cell r="B1087" t="str">
            <v>INSUMO NACIONAL CAIXA</v>
          </cell>
          <cell r="C1087" t="str">
            <v>ELETRODUTO DE PVC RIGIDO ROSCAVEL DE 2 ", SEM LUVA</v>
          </cell>
          <cell r="D1087" t="str">
            <v>M</v>
          </cell>
          <cell r="E1087">
            <v>7.91</v>
          </cell>
        </row>
        <row r="1088">
          <cell r="A1088">
            <v>2682</v>
          </cell>
          <cell r="B1088" t="str">
            <v>INSUMO NACIONAL CAIXA</v>
          </cell>
          <cell r="C1088" t="str">
            <v>ELETRODUTO DE PVC RIGIDO ROSCAVEL DE 2 1/2 ", SEM LUVA</v>
          </cell>
          <cell r="D1088" t="str">
            <v>M</v>
          </cell>
          <cell r="E1088">
            <v>11.54</v>
          </cell>
        </row>
        <row r="1089">
          <cell r="A1089">
            <v>2683</v>
          </cell>
          <cell r="B1089" t="str">
            <v>INSUMO NACIONAL CAIXA</v>
          </cell>
          <cell r="C1089" t="str">
            <v>ELETRODUTO DE PVC RIGIDO ROSCAVEL DE 4 ", SEM LUVA</v>
          </cell>
          <cell r="D1089" t="str">
            <v>M</v>
          </cell>
          <cell r="E1089">
            <v>22.8</v>
          </cell>
        </row>
        <row r="1090">
          <cell r="A1090">
            <v>2684</v>
          </cell>
          <cell r="B1090" t="str">
            <v>INSUMO NACIONAL CAIXA</v>
          </cell>
          <cell r="C1090" t="str">
            <v>ELETRODUTO DE PVC RIGIDO ROSCAVEL DE 1 1/4 ", SEM LUVA</v>
          </cell>
          <cell r="D1090" t="str">
            <v>M</v>
          </cell>
          <cell r="E1090">
            <v>4.4000000000000004</v>
          </cell>
        </row>
        <row r="1091">
          <cell r="A1091">
            <v>2685</v>
          </cell>
          <cell r="B1091" t="str">
            <v>INSUMO NACIONAL CAIXA</v>
          </cell>
          <cell r="C1091" t="str">
            <v>ELETRODUTO DE PVC RIGIDO ROSCAVEL DE 1 ", SEM LUVA</v>
          </cell>
          <cell r="D1091" t="str">
            <v>M</v>
          </cell>
          <cell r="E1091">
            <v>3.3</v>
          </cell>
        </row>
        <row r="1092">
          <cell r="A1092">
            <v>2686</v>
          </cell>
          <cell r="B1092" t="str">
            <v>INSUMO NACIONAL CAIXA</v>
          </cell>
          <cell r="C1092" t="str">
            <v>ELETRODUTO DE PVC RIGIDO ROSCAVEL DE 3 ", SEM LUVA</v>
          </cell>
          <cell r="D1092" t="str">
            <v>M</v>
          </cell>
          <cell r="E1092">
            <v>14.47</v>
          </cell>
        </row>
        <row r="1093">
          <cell r="A1093">
            <v>2687</v>
          </cell>
          <cell r="B1093" t="str">
            <v>INSUMO NACIONAL CAIXA</v>
          </cell>
          <cell r="C1093" t="str">
            <v>ELETRODUTO PVC FLEXIVEL CORRUGADO, COR AMARELA, DE 16 MM</v>
          </cell>
          <cell r="D1093" t="str">
            <v>M</v>
          </cell>
          <cell r="E1093">
            <v>0.86</v>
          </cell>
        </row>
        <row r="1094">
          <cell r="A1094">
            <v>2688</v>
          </cell>
          <cell r="B1094" t="str">
            <v>INSUMO NACIONAL CAIXA</v>
          </cell>
          <cell r="C1094" t="str">
            <v>ELETRODUTO PVC FLEXIVEL CORRUGADO, COR AMARELA, DE 25 MM</v>
          </cell>
          <cell r="D1094" t="str">
            <v>M</v>
          </cell>
          <cell r="E1094">
            <v>1.1100000000000001</v>
          </cell>
        </row>
        <row r="1095">
          <cell r="A1095">
            <v>2689</v>
          </cell>
          <cell r="B1095" t="str">
            <v>INSUMO NACIONAL CAIXA</v>
          </cell>
          <cell r="C1095" t="str">
            <v>ELETRODUTO PVC FLEXIVEL CORRUGADO, COR AMARELA, DE 20 MM</v>
          </cell>
          <cell r="D1095" t="str">
            <v>M</v>
          </cell>
          <cell r="E1095">
            <v>1.02</v>
          </cell>
        </row>
        <row r="1096">
          <cell r="A1096">
            <v>2690</v>
          </cell>
          <cell r="B1096" t="str">
            <v>INSUMO NACIONAL CAIXA</v>
          </cell>
          <cell r="C1096" t="str">
            <v>ELETRODUTO PVC FLEXIVEL CORRUGADO, COR AMARELA, DE 32 MM</v>
          </cell>
          <cell r="D1096" t="str">
            <v>M</v>
          </cell>
          <cell r="E1096">
            <v>1.9</v>
          </cell>
        </row>
        <row r="1097">
          <cell r="A1097">
            <v>2691</v>
          </cell>
          <cell r="B1097" t="str">
            <v>INSUMO NACIONAL CAIXA</v>
          </cell>
          <cell r="C1097" t="str">
            <v>!EM PROCESSO DE DESATIVACAO! EMULSAO ASFALTICA A BASE DE AGUA PARA IMPERMEABILIZACAO</v>
          </cell>
          <cell r="D1097" t="str">
            <v>L</v>
          </cell>
          <cell r="E1097">
            <v>8.5500000000000007</v>
          </cell>
        </row>
        <row r="1098">
          <cell r="A1098">
            <v>2692</v>
          </cell>
          <cell r="B1098" t="str">
            <v>INSUMO NACIONAL CAIXA</v>
          </cell>
          <cell r="C1098" t="str">
            <v>DESMOLDANTE PROTETOR PARA FORMAS DE MADEIRA, DE BASE OLEOSAEMULSIONADA EM AGUA</v>
          </cell>
          <cell r="D1098" t="str">
            <v>L</v>
          </cell>
          <cell r="E1098">
            <v>5.79</v>
          </cell>
        </row>
        <row r="1099">
          <cell r="A1099">
            <v>2696</v>
          </cell>
          <cell r="B1099" t="str">
            <v>INSUMO NACIONAL CAIXA</v>
          </cell>
          <cell r="C1099" t="str">
            <v>ENCANADOR OU BOMBEIRO HIDRAULICO</v>
          </cell>
          <cell r="D1099" t="str">
            <v>H</v>
          </cell>
          <cell r="E1099">
            <v>13.51</v>
          </cell>
        </row>
        <row r="1100">
          <cell r="A1100">
            <v>2701</v>
          </cell>
          <cell r="B1100" t="str">
            <v>INSUMO NACIONAL CAIXA</v>
          </cell>
          <cell r="C1100" t="str">
            <v>INSTALADOR DE TUBULACOES (TUBOS/EQUIPAMENTOS)</v>
          </cell>
          <cell r="D1100" t="str">
            <v>H</v>
          </cell>
          <cell r="E1100">
            <v>17.43</v>
          </cell>
        </row>
        <row r="1101">
          <cell r="A1101">
            <v>2705</v>
          </cell>
          <cell r="B1101" t="str">
            <v>INSUMO NACIONAL CAIXA</v>
          </cell>
          <cell r="C1101" t="str">
            <v>ENERGIA ELETRICA ATE 2000 KWH INDUSTRIAL, SEM DEMANDA</v>
          </cell>
          <cell r="D1101" t="str">
            <v>KW/H</v>
          </cell>
          <cell r="E1101">
            <v>0.41</v>
          </cell>
        </row>
        <row r="1102">
          <cell r="A1102">
            <v>2706</v>
          </cell>
          <cell r="B1102" t="str">
            <v>INSUMO NACIONAL CAIXA</v>
          </cell>
          <cell r="C1102" t="str">
            <v>ENGENHEIRO CIVIL DE OBRA JUNIOR</v>
          </cell>
          <cell r="D1102" t="str">
            <v>H</v>
          </cell>
          <cell r="E1102">
            <v>72.83</v>
          </cell>
        </row>
        <row r="1103">
          <cell r="A1103">
            <v>2707</v>
          </cell>
          <cell r="B1103" t="str">
            <v>INSUMO NACIONAL CAIXA</v>
          </cell>
          <cell r="C1103" t="str">
            <v>ENGENHEIRO CIVIL DE OBRA PLENO</v>
          </cell>
          <cell r="D1103" t="str">
            <v>H</v>
          </cell>
          <cell r="E1103">
            <v>91.72</v>
          </cell>
        </row>
        <row r="1104">
          <cell r="A1104">
            <v>2708</v>
          </cell>
          <cell r="B1104" t="str">
            <v>INSUMO NACIONAL CAIXA</v>
          </cell>
          <cell r="C1104" t="str">
            <v>ENGENHEIRO CIVIL DE OBRA SENIOR</v>
          </cell>
          <cell r="D1104" t="str">
            <v>H</v>
          </cell>
          <cell r="E1104">
            <v>120.49</v>
          </cell>
        </row>
        <row r="1105">
          <cell r="A1105">
            <v>2709</v>
          </cell>
          <cell r="B1105" t="str">
            <v>INSUMO NACIONAL CAIXA</v>
          </cell>
          <cell r="C1105" t="str">
            <v>!EM PROCESSO DE DESATIVACAO! ENXADA ESTREITA DE *240 X 230*MM, SEM CABO</v>
          </cell>
          <cell r="D1105" t="str">
            <v>UN</v>
          </cell>
          <cell r="E1105">
            <v>25</v>
          </cell>
        </row>
        <row r="1106">
          <cell r="A1106">
            <v>2710</v>
          </cell>
          <cell r="B1106" t="str">
            <v>INSUMO NACIONAL CAIXA</v>
          </cell>
          <cell r="C1106" t="str">
            <v>REBOLO ABRASIVO RETO DE USO GERAL GRAO 36, DE 6 X 3/4 " (DIAMETRO X ALTURA)</v>
          </cell>
          <cell r="D1106" t="str">
            <v>UN</v>
          </cell>
          <cell r="E1106">
            <v>33.119999999999997</v>
          </cell>
        </row>
        <row r="1107">
          <cell r="A1107">
            <v>2711</v>
          </cell>
          <cell r="B1107" t="str">
            <v>INSUMO NACIONAL CAIXA</v>
          </cell>
          <cell r="C1107" t="str">
            <v>CARRINHO DE MAO DE ACO CAPACIDADE 50 A 60 L, PNEU COM CAMARA</v>
          </cell>
          <cell r="D1107" t="str">
            <v>UN</v>
          </cell>
          <cell r="E1107">
            <v>99.9</v>
          </cell>
        </row>
        <row r="1108">
          <cell r="A1108">
            <v>2719</v>
          </cell>
          <cell r="B1108" t="str">
            <v>INSUMO NACIONAL CAIXA</v>
          </cell>
          <cell r="C1108" t="str">
            <v>!EM PROCESSO DE DESATIVACAO! ESCAVADEIRA HIDRAULICA SOBRE ESTEIRAS DE 99 HP, PESO OPERACIONAL DE *16* T E CAPACIDADE DE0,85 A 1,00 M3 (LOCACAO COM OPERADOR, COMBUSTIVEL E MANUTENCAO)</v>
          </cell>
          <cell r="D1108" t="str">
            <v>H</v>
          </cell>
          <cell r="E1108">
            <v>162</v>
          </cell>
        </row>
        <row r="1109">
          <cell r="A1109">
            <v>2720</v>
          </cell>
          <cell r="B1109" t="str">
            <v>INSUMO NACIONAL CAIXA</v>
          </cell>
          <cell r="C1109" t="str">
            <v>!EM PROCESSO DE DESATIVACAO! ESCAVADEIRA DRAGA DE ARRASTE, CAP. 3/4 JC 140HP (INCL MANUTENCAO/OPERACAO).</v>
          </cell>
          <cell r="D1109" t="str">
            <v>H</v>
          </cell>
          <cell r="E1109">
            <v>191.2</v>
          </cell>
        </row>
        <row r="1110">
          <cell r="A1110">
            <v>2722</v>
          </cell>
          <cell r="B1110" t="str">
            <v>INSUMO NACIONAL CAIXA</v>
          </cell>
          <cell r="C1110" t="str">
            <v>!EM PROCESSO DE DESATIVACAO! ESCAVADEIRA HIDRAULICA SOBRE ESTEIRA, COM GARRA GIRATORIA DE MANDIBULAS, PESO OPERACIONAL ENTRE 22,00 E 25,50 TON, POTENCIA LIQUIDA ENTRE 150 E 160 HP</v>
          </cell>
          <cell r="D1110" t="str">
            <v>H</v>
          </cell>
          <cell r="E1110">
            <v>217.27</v>
          </cell>
        </row>
        <row r="1111">
          <cell r="A1111">
            <v>2723</v>
          </cell>
          <cell r="B1111" t="str">
            <v>INSUMO NACIONAL CAIXA</v>
          </cell>
          <cell r="C1111" t="str">
            <v>ESCAVADEIRA HIDRAULICA SOBRE ESTEIRAS, CACAMBA 0,62M3, PESOOPERACIONAL 12,61T, POTENCIA LIQUIDA 95HP</v>
          </cell>
          <cell r="D1111" t="str">
            <v>UN</v>
          </cell>
          <cell r="E1111">
            <v>367500</v>
          </cell>
        </row>
        <row r="1112">
          <cell r="A1112">
            <v>2729</v>
          </cell>
          <cell r="B1112" t="str">
            <v>INSUMO NACIONAL CAIXA</v>
          </cell>
          <cell r="C1112" t="str">
            <v>MADEIRA ROLICA TRATADA, EUCALIPTO OU EQUIVALENTE DA REGIAO,H = 3 M, D = 4 A 7 CM (PARA CAIBRO)</v>
          </cell>
          <cell r="D1112" t="str">
            <v>UN</v>
          </cell>
          <cell r="E1112">
            <v>3.46</v>
          </cell>
        </row>
        <row r="1113">
          <cell r="A1113">
            <v>2731</v>
          </cell>
          <cell r="B1113" t="str">
            <v>INSUMO NACIONAL CAIXA</v>
          </cell>
          <cell r="C1113" t="str">
            <v>MADEIRA ROLICA TRATADA, EUCALIPTO OU EQUIVALENTE DA REGIAO,H = 12 M, D = 20 A 24 CM (PARA POSTE)</v>
          </cell>
          <cell r="D1113" t="str">
            <v>M</v>
          </cell>
          <cell r="E1113">
            <v>7.85</v>
          </cell>
        </row>
        <row r="1114">
          <cell r="A1114">
            <v>2736</v>
          </cell>
          <cell r="B1114" t="str">
            <v>INSUMO NACIONAL CAIXA</v>
          </cell>
          <cell r="C1114" t="str">
            <v>MADEIRA ROLICA SEM TRATAMENTO, EUCALIPTO OU EQUIVALENTE DA REGIAO, H = 3 M, D = 20 A 24 CM (PARA ESCORAMENTO)</v>
          </cell>
          <cell r="D1114" t="str">
            <v>M</v>
          </cell>
          <cell r="E1114">
            <v>7.83</v>
          </cell>
        </row>
        <row r="1115">
          <cell r="A1115">
            <v>2742</v>
          </cell>
          <cell r="B1115" t="str">
            <v>INSUMO NACIONAL CAIXA</v>
          </cell>
          <cell r="C1115" t="str">
            <v>MADEIRA ROLICA SEM TRATAMENTO, EUCALIPTO OU EQUIVALENTE DA REGIAO, H = 3 M, D = 12 A 15 CM (PARA ESCORAMENTO)</v>
          </cell>
          <cell r="D1115" t="str">
            <v>M</v>
          </cell>
          <cell r="E1115">
            <v>1.91</v>
          </cell>
        </row>
        <row r="1116">
          <cell r="A1116">
            <v>2745</v>
          </cell>
          <cell r="B1116" t="str">
            <v>INSUMO NACIONAL CAIXA</v>
          </cell>
          <cell r="C1116" t="str">
            <v>MADEIRA ROLICA SEM TRATAMENTO, EUCALIPTO OU EQUIVALENTE DA REGIAO, H = 3 M, D = 8 A 11 CM (PARA ESCORAMENTO)</v>
          </cell>
          <cell r="D1116" t="str">
            <v>M</v>
          </cell>
          <cell r="E1116">
            <v>1.58</v>
          </cell>
        </row>
        <row r="1117">
          <cell r="A1117">
            <v>2747</v>
          </cell>
          <cell r="B1117" t="str">
            <v>INSUMO NACIONAL CAIXA</v>
          </cell>
          <cell r="C1117" t="str">
            <v>MADEIRA ROLICA TRATADA, EUCALIPTO OU EQUIVALENTE DA REGIAO,H = 2,20 M, D = 16 A 19 CM (PARA CERCA)</v>
          </cell>
          <cell r="D1117" t="str">
            <v>M</v>
          </cell>
          <cell r="E1117">
            <v>5.77</v>
          </cell>
        </row>
        <row r="1118">
          <cell r="A1118">
            <v>2748</v>
          </cell>
          <cell r="B1118" t="str">
            <v>INSUMO NACIONAL CAIXA</v>
          </cell>
          <cell r="C1118" t="str">
            <v>MADEIRA ROLICA SEM TRATAMENTO, EUCALIPTO OU EQUIVALENTE DA REGIAO, H = 3 M, D = 16 A 19 CM (PARA ESCORAMENTO)</v>
          </cell>
          <cell r="D1118" t="str">
            <v>M</v>
          </cell>
          <cell r="E1118">
            <v>5.61</v>
          </cell>
        </row>
        <row r="1119">
          <cell r="A1119">
            <v>2751</v>
          </cell>
          <cell r="B1119" t="str">
            <v>INSUMO NACIONAL CAIXA</v>
          </cell>
          <cell r="C1119" t="str">
            <v>MADEIRA ROLICA SEM TRATAMENTO, EUCALIPTO OU EQUIVALENTE DA REGIAO, H = 6 M, D = 12 A 15 CM (PARA ESCORAMENTO)</v>
          </cell>
          <cell r="D1119" t="str">
            <v>M</v>
          </cell>
          <cell r="E1119">
            <v>2.02</v>
          </cell>
        </row>
        <row r="1120">
          <cell r="A1120">
            <v>2759</v>
          </cell>
          <cell r="B1120" t="str">
            <v>INSUMO NACIONAL CAIXA</v>
          </cell>
          <cell r="C1120" t="str">
            <v>ESPOLETA SIMPLES N 8.</v>
          </cell>
          <cell r="D1120" t="str">
            <v>UN</v>
          </cell>
          <cell r="E1120">
            <v>0.8</v>
          </cell>
        </row>
        <row r="1121">
          <cell r="A1121">
            <v>2761</v>
          </cell>
          <cell r="B1121" t="str">
            <v>INSUMO NACIONAL CAIXA</v>
          </cell>
          <cell r="C1121" t="str">
            <v>!EM PROCESSO DE DESATIVACAO! ESPOLETA ELETRICA - 2M</v>
          </cell>
          <cell r="D1121" t="str">
            <v>UN</v>
          </cell>
          <cell r="E1121">
            <v>12.74</v>
          </cell>
        </row>
        <row r="1122">
          <cell r="A1122">
            <v>2762</v>
          </cell>
          <cell r="B1122" t="str">
            <v>INSUMO NACIONAL CAIXA</v>
          </cell>
          <cell r="C1122" t="str">
            <v>ESTOPIM SIMPLES</v>
          </cell>
          <cell r="D1122" t="str">
            <v>M</v>
          </cell>
          <cell r="E1122">
            <v>1</v>
          </cell>
        </row>
        <row r="1123">
          <cell r="A1123">
            <v>2788</v>
          </cell>
          <cell r="B1123" t="str">
            <v>INSUMO NACIONAL CAIXA</v>
          </cell>
          <cell r="C1123" t="str">
            <v>MADEIRA ROLICA TRATADA, EUCALIPTO OU EQUIVALENTE DA REGIAO,H = 6,5 M, D = 30 A 34 CM</v>
          </cell>
          <cell r="D1123" t="str">
            <v>M</v>
          </cell>
          <cell r="E1123">
            <v>15.8</v>
          </cell>
        </row>
        <row r="1124">
          <cell r="A1124">
            <v>2794</v>
          </cell>
          <cell r="B1124" t="str">
            <v>INSUMO NACIONAL CAIXA</v>
          </cell>
          <cell r="C1124" t="str">
            <v>MADEIRA ROLICA TRATADA, EUCALIPTO OU EQUIVALENTE DA REGIAO,H = 6,5 M, D = 25 A 29 CM</v>
          </cell>
          <cell r="D1124" t="str">
            <v>M</v>
          </cell>
          <cell r="E1124">
            <v>13.7</v>
          </cell>
        </row>
        <row r="1125">
          <cell r="A1125">
            <v>2801</v>
          </cell>
          <cell r="B1125" t="str">
            <v>INSUMO NACIONAL CAIXA</v>
          </cell>
          <cell r="C1125" t="str">
            <v>ESTACA "I" - 10" X 4 5/8" SIMPLES - 37.80KG, INCLUSIVE CRAVACAO</v>
          </cell>
          <cell r="D1125" t="str">
            <v>M</v>
          </cell>
          <cell r="E1125">
            <v>293.79000000000002</v>
          </cell>
        </row>
        <row r="1126">
          <cell r="A1126">
            <v>2803</v>
          </cell>
          <cell r="B1126" t="str">
            <v>INSUMO NACIONAL CAIXA</v>
          </cell>
          <cell r="C1126" t="str">
            <v>ESTACA 'H' -  6" X 6", INCLUSIVE CRAVACAO</v>
          </cell>
          <cell r="D1126" t="str">
            <v>M</v>
          </cell>
          <cell r="E1126">
            <v>283.8</v>
          </cell>
        </row>
        <row r="1127">
          <cell r="A1127">
            <v>2806</v>
          </cell>
          <cell r="B1127" t="str">
            <v>INSUMO NACIONAL CAIXA</v>
          </cell>
          <cell r="C1127" t="str">
            <v>ESTACA "I" - 12" X 5 1/4" SIMPLES, INCLUSIVE CRAVACAO</v>
          </cell>
          <cell r="D1127" t="str">
            <v>M</v>
          </cell>
          <cell r="E1127">
            <v>303.8</v>
          </cell>
        </row>
        <row r="1128">
          <cell r="A1128">
            <v>3068</v>
          </cell>
          <cell r="B1128" t="str">
            <v>INSUMO NACIONAL CAIXA</v>
          </cell>
          <cell r="C1128" t="str">
            <v>EXTREMIDADE PVC PBA, BF, JE, DN 50 / DE 60 MM (NBR 10351)</v>
          </cell>
          <cell r="D1128" t="str">
            <v>UN</v>
          </cell>
          <cell r="E1128">
            <v>48.14</v>
          </cell>
        </row>
        <row r="1129">
          <cell r="A1129">
            <v>3072</v>
          </cell>
          <cell r="B1129" t="str">
            <v>INSUMO NACIONAL CAIXA</v>
          </cell>
          <cell r="C1129" t="str">
            <v>EXTREMIDADE PVC PBA, PF, JE, DN 50/ DE 60 MM (NBR 10351)</v>
          </cell>
          <cell r="D1129" t="str">
            <v>UN</v>
          </cell>
          <cell r="E1129">
            <v>40.68</v>
          </cell>
        </row>
        <row r="1130">
          <cell r="A1130">
            <v>3073</v>
          </cell>
          <cell r="B1130" t="str">
            <v>INSUMO NACIONAL CAIXA</v>
          </cell>
          <cell r="C1130" t="str">
            <v>EXTREMIDADE PVC PBA, BF, JE, DN 100/ DE 110 MM (NBR 10351)</v>
          </cell>
          <cell r="D1130" t="str">
            <v>UN</v>
          </cell>
          <cell r="E1130">
            <v>102.26</v>
          </cell>
        </row>
        <row r="1131">
          <cell r="A1131">
            <v>3074</v>
          </cell>
          <cell r="B1131" t="str">
            <v>INSUMO NACIONAL CAIXA</v>
          </cell>
          <cell r="C1131" t="str">
            <v>EXTREMIDADE PVC PBA, BF, JE, DN 75/ DE 85 MM (NBR 10351)</v>
          </cell>
          <cell r="D1131" t="str">
            <v>UN</v>
          </cell>
          <cell r="E1131">
            <v>81.39</v>
          </cell>
        </row>
        <row r="1132">
          <cell r="A1132">
            <v>3075</v>
          </cell>
          <cell r="B1132" t="str">
            <v>INSUMO NACIONAL CAIXA</v>
          </cell>
          <cell r="C1132" t="str">
            <v>EXTREMIDADE PVC PBA, PF, JE, DN 75 / DE 85 MM (NBR 10351)</v>
          </cell>
          <cell r="D1132" t="str">
            <v>UN</v>
          </cell>
          <cell r="E1132">
            <v>73.36</v>
          </cell>
        </row>
        <row r="1133">
          <cell r="A1133">
            <v>3076</v>
          </cell>
          <cell r="B1133" t="str">
            <v>INSUMO NACIONAL CAIXA</v>
          </cell>
          <cell r="C1133" t="str">
            <v>EXTREMIDADE PVC PBA, PF, JE, DN 100 / DE 110 MM (NBR 10351)</v>
          </cell>
          <cell r="D1133" t="str">
            <v>UN</v>
          </cell>
          <cell r="E1133">
            <v>91.66</v>
          </cell>
        </row>
        <row r="1134">
          <cell r="A1134">
            <v>3080</v>
          </cell>
          <cell r="B1134" t="str">
            <v>INSUMO NACIONAL CAIXA</v>
          </cell>
          <cell r="C1134" t="str">
            <v>FECHADURA DE EMBUTIR PARA PORTA EXTERNA / ENTRADA, MAQUINA 40 MM, COM CILINDRO, MACANETA ALAVANCA E ESPELHO EM METAL CROMADO - NIVEL SEGURANCA MEDIO - COMPLETA</v>
          </cell>
          <cell r="D1134" t="str">
            <v>CJ</v>
          </cell>
          <cell r="E1134">
            <v>44.77</v>
          </cell>
        </row>
        <row r="1135">
          <cell r="A1135">
            <v>3081</v>
          </cell>
          <cell r="B1135" t="str">
            <v>INSUMO NACIONAL CAIXA</v>
          </cell>
          <cell r="C1135" t="str">
            <v>FECHADURA DE EMBUTIR PARA PORTA EXTERNA / ENTRADA, MAQUINA 55 MM, COM CILINDRO, MACANETA ALAVANCA E ESPELHO EM METAL CROMADO - NIVEL SEGURANCA MEDIO - COMPLETA</v>
          </cell>
          <cell r="D1135" t="str">
            <v>CJ</v>
          </cell>
          <cell r="E1135">
            <v>67.760000000000005</v>
          </cell>
        </row>
        <row r="1136">
          <cell r="A1136">
            <v>3082</v>
          </cell>
          <cell r="B1136" t="str">
            <v>INSUMO NACIONAL CAIXA</v>
          </cell>
          <cell r="C1136" t="str">
            <v>FECHADURA DE SOBREPOR EM FERRO PINTADO, COM MACANETA ALAVANCA, CHAVE GRANDE - COMPLETA</v>
          </cell>
          <cell r="D1136" t="str">
            <v>CJ</v>
          </cell>
          <cell r="E1136">
            <v>41.88</v>
          </cell>
        </row>
        <row r="1137">
          <cell r="A1137">
            <v>3084</v>
          </cell>
          <cell r="B1137" t="str">
            <v>INSUMO NACIONAL CAIXA</v>
          </cell>
          <cell r="C1137" t="str">
            <v>FECHADURA BICO DE PAPAGAIO, MAQUINA *45* MM, CROMADA, COM CILINDRO, PARA PORTA DE CORRER EXTERNA - COMPLETA</v>
          </cell>
          <cell r="D1137" t="str">
            <v>CJ</v>
          </cell>
          <cell r="E1137">
            <v>60.47</v>
          </cell>
        </row>
        <row r="1138">
          <cell r="A1138">
            <v>3089</v>
          </cell>
          <cell r="B1138" t="str">
            <v>INSUMO NACIONAL CAIXA</v>
          </cell>
          <cell r="C1138" t="str">
            <v>!EM PROCESSO DE DESATIVACAO! FECHADURA EMBUTIR EXTERNA (C/ CILINDRO) COMPLETA - ACAB SUPERIOR (LINHA LUXO)</v>
          </cell>
          <cell r="D1138" t="str">
            <v>CJ</v>
          </cell>
          <cell r="E1138">
            <v>247.35</v>
          </cell>
        </row>
        <row r="1139">
          <cell r="A1139">
            <v>3090</v>
          </cell>
          <cell r="B1139" t="str">
            <v>INSUMO NACIONAL CAIXA</v>
          </cell>
          <cell r="C1139" t="str">
            <v>FECHADURA DE EMBUTIR PARA PORTA INTERNA, TIPO GORGES (CHAVEGRANDE), MAQUINA 40 MM, MACANETA ALAVANCA E ESPELHO EM METALCROMADO - NIVEL SEGURANCA MEDIO - COMPLETA</v>
          </cell>
          <cell r="D1139" t="str">
            <v>CJ</v>
          </cell>
          <cell r="E1139">
            <v>36.200000000000003</v>
          </cell>
        </row>
        <row r="1140">
          <cell r="A1140">
            <v>3092</v>
          </cell>
          <cell r="B1140" t="str">
            <v>INSUMO NACIONAL CAIXA</v>
          </cell>
          <cell r="C1140" t="str">
            <v>!EM PROCESSO DE DESATIVACAO! FECHADURA EMBUTIR TP GORGES (CHAVE GRANDE) P/PORTA INTERNA, COMPLETA - LINHA LUXO</v>
          </cell>
          <cell r="D1140" t="str">
            <v>CJ</v>
          </cell>
          <cell r="E1140">
            <v>169.39</v>
          </cell>
        </row>
        <row r="1141">
          <cell r="A1141">
            <v>3093</v>
          </cell>
          <cell r="B1141" t="str">
            <v>INSUMO NACIONAL CAIXA</v>
          </cell>
          <cell r="C1141" t="str">
            <v>FECHADURA DE EMBUTIR PARA PORTA INTERNA, TIPO GORGES (CHAVEGRANDE), MAQUINA 55 MM, MACANETAS ALAVANCA E ROSETAS REDONDAS EM METAL CROMADO - NIVEL SEGURANCA MEDIO - COMPLETA</v>
          </cell>
          <cell r="D1141" t="str">
            <v>CJ</v>
          </cell>
          <cell r="E1141">
            <v>60.16</v>
          </cell>
        </row>
        <row r="1142">
          <cell r="A1142">
            <v>3096</v>
          </cell>
          <cell r="B1142" t="str">
            <v>INSUMO NACIONAL CAIXA</v>
          </cell>
          <cell r="C1142" t="str">
            <v>FECHO / FECHADURA CONCHA COM ALAVANCA / TRAVA, DE EMBUTIR, PARA PORTA OU JANELA DE CORRER EM LATAO OU ACO INOX - COMPLETO</v>
          </cell>
          <cell r="D1142" t="str">
            <v>CJ</v>
          </cell>
          <cell r="E1142">
            <v>27.54</v>
          </cell>
        </row>
        <row r="1143">
          <cell r="A1143">
            <v>3097</v>
          </cell>
          <cell r="B1143" t="str">
            <v>INSUMO NACIONAL CAIXA</v>
          </cell>
          <cell r="C1143" t="str">
            <v>FECHADURA DE EMBUTIR PARA PORTA DE BANHEIRO, TIPO TRANQUETA,MAQUINA 40 MM, MACANETAS ALAVANCA E ROSETAS REDONDAS EM METAL CROMADO - NIVEL SEGURANCA MEDIO - COMPLETA</v>
          </cell>
          <cell r="D1143" t="str">
            <v>CJ</v>
          </cell>
          <cell r="E1143">
            <v>33.5</v>
          </cell>
        </row>
        <row r="1144">
          <cell r="A1144">
            <v>3099</v>
          </cell>
          <cell r="B1144" t="str">
            <v>INSUMO NACIONAL CAIXA</v>
          </cell>
          <cell r="C1144" t="str">
            <v>FECHADURA DE EMBUTIR PARA PORTA DE BANHEIRO, TIPO TRANQUETA,MAQUINA 55 MM, MACANETAS ALAVANCA E ROSETAS REDONDAS EM METAL CROMADO - NIVEL SEGURANCA MEDIO - COMPLETA</v>
          </cell>
          <cell r="D1144" t="str">
            <v>CJ</v>
          </cell>
          <cell r="E1144">
            <v>53.58</v>
          </cell>
        </row>
        <row r="1145">
          <cell r="A1145">
            <v>3103</v>
          </cell>
          <cell r="B1145" t="str">
            <v>INSUMO NACIONAL CAIXA</v>
          </cell>
          <cell r="C1145" t="str">
            <v>FECHADURA C/ CILINDRO LATAO CROMADO P/ PORTA VIDRO TP AROUCA2171-L OU EQUIV</v>
          </cell>
          <cell r="D1145" t="str">
            <v>UN</v>
          </cell>
          <cell r="E1145">
            <v>54.05</v>
          </cell>
        </row>
        <row r="1146">
          <cell r="A1146">
            <v>3104</v>
          </cell>
          <cell r="B1146" t="str">
            <v>INSUMO NACIONAL CAIXA</v>
          </cell>
          <cell r="C1146" t="str">
            <v>JOGO DE FERRAGENS CROMADAS P/ PORTA DE VIDRO TEMPERADO, UMAFOLHA COMPOSTA: DOBRADICA SUPERIOR (101) E INFERIOR (103),TRINCO (502), FECHADURA (520),CONTRA FECHADURA (531),COM CAPUCHINHO</v>
          </cell>
          <cell r="D1146" t="str">
            <v>CJ</v>
          </cell>
          <cell r="E1146">
            <v>378.42</v>
          </cell>
        </row>
        <row r="1147">
          <cell r="A1147">
            <v>3105</v>
          </cell>
          <cell r="B1147" t="str">
            <v>INSUMO NACIONAL CAIXA</v>
          </cell>
          <cell r="C1147" t="str">
            <v>FECHO DE EMBUTIR (TP UNHA) C/ ALAVANCA LATAO CROMADO - 40CM</v>
          </cell>
          <cell r="D1147" t="str">
            <v>UN</v>
          </cell>
          <cell r="E1147">
            <v>66.83</v>
          </cell>
        </row>
        <row r="1148">
          <cell r="A1148">
            <v>3106</v>
          </cell>
          <cell r="B1148" t="str">
            <v>INSUMO NACIONAL CAIXA</v>
          </cell>
          <cell r="C1148" t="str">
            <v>FECHO CHATO SOBREPOR FERRO ZINCADO/NIQUEL/GALV OU POLIDO - 6"</v>
          </cell>
          <cell r="D1148" t="str">
            <v>UN</v>
          </cell>
          <cell r="E1148">
            <v>7.71</v>
          </cell>
        </row>
        <row r="1149">
          <cell r="A1149">
            <v>3107</v>
          </cell>
          <cell r="B1149" t="str">
            <v>INSUMO NACIONAL CAIXA</v>
          </cell>
          <cell r="C1149" t="str">
            <v>FERROLHO / FECHO CHATO, EM FERRO ZINCADO, LEVE, 3", COM PORTA CADEADO, PARA PORTAO, PORTA E JANELA - INCLUI PARAFUSOS</v>
          </cell>
          <cell r="D1149" t="str">
            <v>UN</v>
          </cell>
          <cell r="E1149">
            <v>2.77</v>
          </cell>
        </row>
        <row r="1150">
          <cell r="A1150">
            <v>3108</v>
          </cell>
          <cell r="B1150" t="str">
            <v>INSUMO NACIONAL CAIXA</v>
          </cell>
          <cell r="C1150" t="str">
            <v>FECHO DE EMBUTIR, TIPO UNHA, COMANDO COM ALAVANCA, EM LATAOCROMADO, 22 CM, PARA PORTAS E JANELAS - INCLUI PARAFUSOS</v>
          </cell>
          <cell r="D1150" t="str">
            <v>UN</v>
          </cell>
          <cell r="E1150">
            <v>19.18</v>
          </cell>
        </row>
        <row r="1151">
          <cell r="A1151">
            <v>3111</v>
          </cell>
          <cell r="B1151" t="str">
            <v>INSUMO NACIONAL CAIXA</v>
          </cell>
          <cell r="C1151" t="str">
            <v>FECHO DE EMBUTIR, TIPO UNHA, COMANDO COM ALAVANCA, EM ACO CROMADO, 22 CM, PARA PORTAS E JANELAS - INCLUI PARAFUSOS</v>
          </cell>
          <cell r="D1151" t="str">
            <v>UN</v>
          </cell>
          <cell r="E1151">
            <v>18.28</v>
          </cell>
        </row>
        <row r="1152">
          <cell r="A1152">
            <v>3112</v>
          </cell>
          <cell r="B1152" t="str">
            <v>INSUMO NACIONAL CAIXA</v>
          </cell>
          <cell r="C1152" t="str">
            <v>CREMONA COM CASTANHA BIPARTIDA, COM VARA DE 1.20 M, EM LATAOCROMADO, PARA PORTAS E JANELAS - COMPLETA</v>
          </cell>
          <cell r="D1152" t="str">
            <v>CJ</v>
          </cell>
          <cell r="E1152">
            <v>46.11</v>
          </cell>
        </row>
        <row r="1153">
          <cell r="A1153">
            <v>3113</v>
          </cell>
          <cell r="B1153" t="str">
            <v>INSUMO NACIONAL CAIXA</v>
          </cell>
          <cell r="C1153" t="str">
            <v>CREMONA COM CASTANHA BIPARTIDA, COM VARA DE 1.50 M, EM LATAOCROMADO, PARA PORTAS E JANELAS - COMPLETA</v>
          </cell>
          <cell r="D1153" t="str">
            <v>CJ</v>
          </cell>
          <cell r="E1153">
            <v>53.13</v>
          </cell>
        </row>
        <row r="1154">
          <cell r="A1154">
            <v>3114</v>
          </cell>
          <cell r="B1154" t="str">
            <v>INSUMO NACIONAL CAIXA</v>
          </cell>
          <cell r="C1154" t="str">
            <v>CREMONA LATAO CROMADO, COM CASTANHA BIPARTIDA E PRESILHAS, MEDIDAS APROXIMADAS DE 113 X 40 X 35 MM (NAO INCL VARA FERRO)</v>
          </cell>
          <cell r="D1154" t="str">
            <v>UN</v>
          </cell>
          <cell r="E1154">
            <v>24</v>
          </cell>
        </row>
        <row r="1155">
          <cell r="A1155">
            <v>3115</v>
          </cell>
          <cell r="B1155" t="str">
            <v>INSUMO NACIONAL CAIXA</v>
          </cell>
          <cell r="C1155" t="str">
            <v>VARA / PERFIL PARA CREMONA, EM FERRO CROMADO, COMPRIMENTO DE120 CM</v>
          </cell>
          <cell r="D1155" t="str">
            <v>UN</v>
          </cell>
          <cell r="E1155">
            <v>14.48</v>
          </cell>
        </row>
        <row r="1156">
          <cell r="A1156">
            <v>3116</v>
          </cell>
          <cell r="B1156" t="str">
            <v>INSUMO NACIONAL CAIXA</v>
          </cell>
          <cell r="C1156" t="str">
            <v>VARA / PERFIL PARA CREMONA, EM FERRO CROMADO, COMPRIMENTO DE150 CM</v>
          </cell>
          <cell r="D1156" t="str">
            <v>UN</v>
          </cell>
          <cell r="E1156">
            <v>14.92</v>
          </cell>
        </row>
        <row r="1157">
          <cell r="A1157">
            <v>3118</v>
          </cell>
          <cell r="B1157" t="str">
            <v>INSUMO NACIONAL CAIXA</v>
          </cell>
          <cell r="C1157" t="str">
            <v>!EM PROCESSO DE DESATIVACAO! FERROLHO/FECHO/TARJETA OU TRINCO PINO REDONDO 2" SOBREPOR FERRO CROMADO</v>
          </cell>
          <cell r="D1157" t="str">
            <v>UN</v>
          </cell>
          <cell r="E1157">
            <v>1.68</v>
          </cell>
        </row>
        <row r="1158">
          <cell r="A1158">
            <v>3119</v>
          </cell>
          <cell r="B1158" t="str">
            <v>INSUMO NACIONAL CAIXA</v>
          </cell>
          <cell r="C1158" t="str">
            <v>FERROLHO/FECHO/TARJETA OU TRINCO PINO REDONDO 2" SOBREPOR FERRO ZINC/GALV OU POLIDO</v>
          </cell>
          <cell r="D1158" t="str">
            <v>UN</v>
          </cell>
          <cell r="E1158">
            <v>1.74</v>
          </cell>
        </row>
        <row r="1159">
          <cell r="A1159">
            <v>3120</v>
          </cell>
          <cell r="B1159" t="str">
            <v>INSUMO NACIONAL CAIXA</v>
          </cell>
          <cell r="C1159" t="str">
            <v>FERROLHO/FECHO/TARJETA OU TRINCO PINO REDONDO 6" SOBREPOR FERRO ZINC/GALV OU POLIDO</v>
          </cell>
          <cell r="D1159" t="str">
            <v>UN</v>
          </cell>
          <cell r="E1159">
            <v>9.27</v>
          </cell>
        </row>
        <row r="1160">
          <cell r="A1160">
            <v>3121</v>
          </cell>
          <cell r="B1160" t="str">
            <v>INSUMO NACIONAL CAIXA</v>
          </cell>
          <cell r="C1160" t="str">
            <v>FERROLHO/FECHO/TARJETA OU TRINCO PINO REDONDO 5" SOBREPOR FERRO ZINC/GALV OU POLIDO</v>
          </cell>
          <cell r="D1160" t="str">
            <v>UN</v>
          </cell>
          <cell r="E1160">
            <v>8.44</v>
          </cell>
        </row>
        <row r="1161">
          <cell r="A1161">
            <v>3122</v>
          </cell>
          <cell r="B1161" t="str">
            <v>INSUMO NACIONAL CAIXA</v>
          </cell>
          <cell r="C1161" t="str">
            <v>FERROLHO/FECHO/TARJETA OU TRINCO PINO REDONDO 4" SOBREPOR FERRO ZINC/GALV OU POLIDO</v>
          </cell>
          <cell r="D1161" t="str">
            <v>UN</v>
          </cell>
          <cell r="E1161">
            <v>6.49</v>
          </cell>
        </row>
        <row r="1162">
          <cell r="A1162">
            <v>3123</v>
          </cell>
          <cell r="B1162" t="str">
            <v>INSUMO NACIONAL CAIXA</v>
          </cell>
          <cell r="C1162" t="str">
            <v>FERTILIZANTE NPK - 4: 14: 8</v>
          </cell>
          <cell r="D1162" t="str">
            <v>KG</v>
          </cell>
          <cell r="E1162">
            <v>1.2</v>
          </cell>
        </row>
        <row r="1163">
          <cell r="A1163">
            <v>3143</v>
          </cell>
          <cell r="B1163" t="str">
            <v>INSUMO NACIONAL CAIXA</v>
          </cell>
          <cell r="C1163" t="str">
            <v>FITA VEDA ROSCA EM ROLOS DE 18 MM X 25 M (L X C)</v>
          </cell>
          <cell r="D1163" t="str">
            <v>UN</v>
          </cell>
          <cell r="E1163">
            <v>4.6399999999999997</v>
          </cell>
        </row>
        <row r="1164">
          <cell r="A1164">
            <v>3146</v>
          </cell>
          <cell r="B1164" t="str">
            <v>INSUMO NACIONAL CAIXA</v>
          </cell>
          <cell r="C1164" t="str">
            <v>FITA VEDA ROSCA EM ROLOS DE 18 MM X 10 M (L X C)</v>
          </cell>
          <cell r="D1164" t="str">
            <v>UN</v>
          </cell>
          <cell r="E1164">
            <v>2.04</v>
          </cell>
        </row>
        <row r="1165">
          <cell r="A1165">
            <v>3148</v>
          </cell>
          <cell r="B1165" t="str">
            <v>INSUMO NACIONAL CAIXA</v>
          </cell>
          <cell r="C1165" t="str">
            <v>FITA VEDA ROSCA EM ROLOS DE 18 MM X 50 M (L X C)</v>
          </cell>
          <cell r="D1165" t="str">
            <v>UN</v>
          </cell>
          <cell r="E1165">
            <v>7.52</v>
          </cell>
        </row>
        <row r="1166">
          <cell r="A1166">
            <v>3251</v>
          </cell>
          <cell r="B1166" t="str">
            <v>INSUMO NACIONAL CAIXA</v>
          </cell>
          <cell r="C1166" t="str">
            <v>FLANGE PVC, ROSCAVEL, SEXTAVADO, SEM FUROS, 1/2"</v>
          </cell>
          <cell r="D1166" t="str">
            <v>UN</v>
          </cell>
          <cell r="E1166">
            <v>3.08</v>
          </cell>
        </row>
        <row r="1167">
          <cell r="A1167">
            <v>3253</v>
          </cell>
          <cell r="B1167" t="str">
            <v>INSUMO NACIONAL CAIXA</v>
          </cell>
          <cell r="C1167" t="str">
            <v>FLANGE PVC, ROSCAVEL, SEXTAVADO, SEM FUROS 4"</v>
          </cell>
          <cell r="D1167" t="str">
            <v>UN</v>
          </cell>
          <cell r="E1167">
            <v>91.07</v>
          </cell>
        </row>
        <row r="1168">
          <cell r="A1168">
            <v>3254</v>
          </cell>
          <cell r="B1168" t="str">
            <v>INSUMO NACIONAL CAIXA</v>
          </cell>
          <cell r="C1168" t="str">
            <v>FLANGE PVC, ROSCAVEL, SEXTAVADO, SEM FUROS 3"</v>
          </cell>
          <cell r="D1168" t="str">
            <v>UN</v>
          </cell>
          <cell r="E1168">
            <v>73.010000000000005</v>
          </cell>
        </row>
        <row r="1169">
          <cell r="A1169">
            <v>3255</v>
          </cell>
          <cell r="B1169" t="str">
            <v>INSUMO NACIONAL CAIXA</v>
          </cell>
          <cell r="C1169" t="str">
            <v>FLANGE PVC, ROSCAVEL SEXTAVADO SEM FUROS 3/4"</v>
          </cell>
          <cell r="D1169" t="str">
            <v>UN</v>
          </cell>
          <cell r="E1169">
            <v>4.09</v>
          </cell>
        </row>
        <row r="1170">
          <cell r="A1170">
            <v>3256</v>
          </cell>
          <cell r="B1170" t="str">
            <v>INSUMO NACIONAL CAIXA</v>
          </cell>
          <cell r="C1170" t="str">
            <v>FLANGE PVC, ROSCAVEL, SEXTAVADO, SEM FUROS, 1"</v>
          </cell>
          <cell r="D1170" t="str">
            <v>UN</v>
          </cell>
          <cell r="E1170">
            <v>5.29</v>
          </cell>
        </row>
        <row r="1171">
          <cell r="A1171">
            <v>3258</v>
          </cell>
          <cell r="B1171" t="str">
            <v>INSUMO NACIONAL CAIXA</v>
          </cell>
          <cell r="C1171" t="str">
            <v>FLANGE PVC, ROSCAVEL, SEXTAVADO, SEM FUROS, 1 1/4"</v>
          </cell>
          <cell r="D1171" t="str">
            <v>UN</v>
          </cell>
          <cell r="E1171">
            <v>5.78</v>
          </cell>
        </row>
        <row r="1172">
          <cell r="A1172">
            <v>3259</v>
          </cell>
          <cell r="B1172" t="str">
            <v>INSUMO NACIONAL CAIXA</v>
          </cell>
          <cell r="C1172" t="str">
            <v>FLANGE PVC, ROSCAVEL, SEXTAVADO, SEM FUROS, 1 1/2"</v>
          </cell>
          <cell r="D1172" t="str">
            <v>UN</v>
          </cell>
          <cell r="E1172">
            <v>7.61</v>
          </cell>
        </row>
        <row r="1173">
          <cell r="A1173">
            <v>3260</v>
          </cell>
          <cell r="B1173" t="str">
            <v>INSUMO NACIONAL CAIXA</v>
          </cell>
          <cell r="C1173" t="str">
            <v>FLANGE PVC, ROSCAVEL, SEXTAVADO, SEM FUROS, 2"</v>
          </cell>
          <cell r="D1173" t="str">
            <v>UN</v>
          </cell>
          <cell r="E1173">
            <v>10.17</v>
          </cell>
        </row>
        <row r="1174">
          <cell r="A1174">
            <v>3261</v>
          </cell>
          <cell r="B1174" t="str">
            <v>INSUMO NACIONAL CAIXA</v>
          </cell>
          <cell r="C1174" t="str">
            <v>FLANGE PVC, ROSCAVEL, SEXTAVADO, SEM FUROS, 2 1/2"</v>
          </cell>
          <cell r="D1174" t="str">
            <v>UN</v>
          </cell>
          <cell r="E1174">
            <v>63.04</v>
          </cell>
        </row>
        <row r="1175">
          <cell r="A1175">
            <v>3262</v>
          </cell>
          <cell r="B1175" t="str">
            <v>INSUMO NACIONAL CAIXA</v>
          </cell>
          <cell r="C1175" t="str">
            <v>FLANGE SEXTAVADO DE FERRO GALVANIZADO, COM ROSCA BSP, DE 1/2"</v>
          </cell>
          <cell r="D1175" t="str">
            <v>UN</v>
          </cell>
          <cell r="E1175">
            <v>6.3</v>
          </cell>
        </row>
        <row r="1176">
          <cell r="A1176">
            <v>3263</v>
          </cell>
          <cell r="B1176" t="str">
            <v>INSUMO NACIONAL CAIXA</v>
          </cell>
          <cell r="C1176" t="str">
            <v>FLANGE SEXTAVADO DE FERRO GALVANIZADO, COM ROSCA BSP, DE 3/4"</v>
          </cell>
          <cell r="D1176" t="str">
            <v>UN</v>
          </cell>
          <cell r="E1176">
            <v>8.64</v>
          </cell>
        </row>
        <row r="1177">
          <cell r="A1177">
            <v>3264</v>
          </cell>
          <cell r="B1177" t="str">
            <v>INSUMO NACIONAL CAIXA</v>
          </cell>
          <cell r="C1177" t="str">
            <v>FLANGE SEXTAVADO DE FERRO GALVANIZADO, COM ROSCA BSP, DE 1"</v>
          </cell>
          <cell r="D1177" t="str">
            <v>UN</v>
          </cell>
          <cell r="E1177">
            <v>10.37</v>
          </cell>
        </row>
        <row r="1178">
          <cell r="A1178">
            <v>3265</v>
          </cell>
          <cell r="B1178" t="str">
            <v>INSUMO NACIONAL CAIXA</v>
          </cell>
          <cell r="C1178" t="str">
            <v>FLANGE SEXTAVADO DE FERRO GALVANIZADO, COM ROSCA BSP, DE 1 1/4"</v>
          </cell>
          <cell r="D1178" t="str">
            <v>UN</v>
          </cell>
          <cell r="E1178">
            <v>13.14</v>
          </cell>
        </row>
        <row r="1179">
          <cell r="A1179">
            <v>3266</v>
          </cell>
          <cell r="B1179" t="str">
            <v>INSUMO NACIONAL CAIXA</v>
          </cell>
          <cell r="C1179" t="str">
            <v>FLANGE SEXTAVADO DE FERRO GALVANIZADO, COM ROSCA BSP, DE 2"</v>
          </cell>
          <cell r="D1179" t="str">
            <v>UN</v>
          </cell>
          <cell r="E1179">
            <v>24.17</v>
          </cell>
        </row>
        <row r="1180">
          <cell r="A1180">
            <v>3267</v>
          </cell>
          <cell r="B1180" t="str">
            <v>INSUMO NACIONAL CAIXA</v>
          </cell>
          <cell r="C1180" t="str">
            <v>FLANGE SEXTAVADO DE FERRO GALVANIZADO, COM ROSCA BSP, DE 2 1/2"</v>
          </cell>
          <cell r="D1180" t="str">
            <v>UN</v>
          </cell>
          <cell r="E1180">
            <v>34.130000000000003</v>
          </cell>
        </row>
        <row r="1181">
          <cell r="A1181">
            <v>3268</v>
          </cell>
          <cell r="B1181" t="str">
            <v>INSUMO NACIONAL CAIXA</v>
          </cell>
          <cell r="C1181" t="str">
            <v>FLANGE SEXTAVADO DE FERRO GALVANIZADO, COM ROSCA BSP, DE 3"</v>
          </cell>
          <cell r="D1181" t="str">
            <v>UN</v>
          </cell>
          <cell r="E1181">
            <v>51.42</v>
          </cell>
        </row>
        <row r="1182">
          <cell r="A1182">
            <v>3270</v>
          </cell>
          <cell r="B1182" t="str">
            <v>INSUMO NACIONAL CAIXA</v>
          </cell>
          <cell r="C1182" t="str">
            <v>FLANGE SEXTAVADO DE FERRO GALVANIZADO, COM ROSCA BSP, DE 6"</v>
          </cell>
          <cell r="D1182" t="str">
            <v>UN</v>
          </cell>
          <cell r="E1182">
            <v>90.59</v>
          </cell>
        </row>
        <row r="1183">
          <cell r="A1183">
            <v>3271</v>
          </cell>
          <cell r="B1183" t="str">
            <v>INSUMO NACIONAL CAIXA</v>
          </cell>
          <cell r="C1183" t="str">
            <v>FLANGE SEXTAVADO DE FERRO GALVANIZADO, COM ROSCA BSP, DE 4"</v>
          </cell>
          <cell r="D1183" t="str">
            <v>UN</v>
          </cell>
          <cell r="E1183">
            <v>65.069999999999993</v>
          </cell>
        </row>
        <row r="1184">
          <cell r="A1184">
            <v>3272</v>
          </cell>
          <cell r="B1184" t="str">
            <v>INSUMO NACIONAL CAIXA</v>
          </cell>
          <cell r="C1184" t="str">
            <v>FLANGE SEXTAVADO DE FERRO GALVANIZADO, COM ROSCA BSP, DE 1 1/2"</v>
          </cell>
          <cell r="D1184" t="str">
            <v>UN</v>
          </cell>
          <cell r="E1184">
            <v>18.440000000000001</v>
          </cell>
        </row>
        <row r="1185">
          <cell r="A1185">
            <v>3275</v>
          </cell>
          <cell r="B1185" t="str">
            <v>INSUMO NACIONAL CAIXA</v>
          </cell>
          <cell r="C1185" t="str">
            <v>FORRO C/ PLACAS LA-DE-VIDRO REVESTIDO FACE APARENTE C/ FILMEPLASTICO GRAVADO, COR BRANCA TIPO SHEDISOL -  1,20 X 0,60ME = 15MM OU SANTA MARINA - 1,24 X 0,62 E=20MM (COLOCADO)</v>
          </cell>
          <cell r="D1185" t="str">
            <v>M2</v>
          </cell>
          <cell r="E1185">
            <v>112.94</v>
          </cell>
        </row>
        <row r="1186">
          <cell r="A1186">
            <v>3277</v>
          </cell>
          <cell r="B1186" t="str">
            <v>INSUMO NACIONAL CAIXA</v>
          </cell>
          <cell r="C1186" t="str">
            <v>FOSSA SEPTICA CONCRETO PRE MOLDADO PARA 10 CONTRIBUINTES - *90 X 90* CM</v>
          </cell>
          <cell r="D1186" t="str">
            <v>UN</v>
          </cell>
          <cell r="E1186">
            <v>736.56</v>
          </cell>
        </row>
        <row r="1187">
          <cell r="A1187">
            <v>3278</v>
          </cell>
          <cell r="B1187" t="str">
            <v>INSUMO NACIONAL CAIXA</v>
          </cell>
          <cell r="C1187" t="str">
            <v>CAIXA INSPECAO, CONCRETO PRE MOLDADO, CIRCULAR, COM TAMPA, D= 40* CM</v>
          </cell>
          <cell r="D1187" t="str">
            <v>UN</v>
          </cell>
          <cell r="E1187">
            <v>80.56</v>
          </cell>
        </row>
        <row r="1188">
          <cell r="A1188">
            <v>3279</v>
          </cell>
          <cell r="B1188" t="str">
            <v>INSUMO NACIONAL CAIXA</v>
          </cell>
          <cell r="C1188" t="str">
            <v>CAIXA INSPECAO, CONCRETO PRE MOLDADO, CIRCULAR, COM TAMPA, D= 60* CM, H= 60* CM</v>
          </cell>
          <cell r="D1188" t="str">
            <v>UN</v>
          </cell>
          <cell r="E1188">
            <v>132.91999999999999</v>
          </cell>
        </row>
        <row r="1189">
          <cell r="A1189">
            <v>3280</v>
          </cell>
          <cell r="B1189" t="str">
            <v>INSUMO NACIONAL CAIXA</v>
          </cell>
          <cell r="C1189" t="str">
            <v>CAIXA GORDURA DUPLA, CONCRETO PRE MOLDADO, CIRCULAR, COM TAMPA, D = 60* CM</v>
          </cell>
          <cell r="D1189" t="str">
            <v>UN</v>
          </cell>
          <cell r="E1189">
            <v>153.63999999999999</v>
          </cell>
        </row>
        <row r="1190">
          <cell r="A1190">
            <v>3281</v>
          </cell>
          <cell r="B1190" t="str">
            <v>INSUMO NACIONAL CAIXA</v>
          </cell>
          <cell r="C1190" t="str">
            <v>FOSSA SEPTICA CONCRETO PRE MOLDADO PARA 5 CONTRIBUINTES *90X 70* CM</v>
          </cell>
          <cell r="D1190" t="str">
            <v>UN</v>
          </cell>
          <cell r="E1190">
            <v>609.96</v>
          </cell>
        </row>
        <row r="1191">
          <cell r="A1191">
            <v>3282</v>
          </cell>
          <cell r="B1191" t="str">
            <v>INSUMO NACIONAL CAIXA</v>
          </cell>
          <cell r="C1191" t="str">
            <v>SUMIDOURO CONCRETO PRE MOLDADO, COMPLETO, PARA 5 CONTRIBUINTES</v>
          </cell>
          <cell r="D1191" t="str">
            <v>UN</v>
          </cell>
          <cell r="E1191">
            <v>727.92</v>
          </cell>
        </row>
        <row r="1192">
          <cell r="A1192">
            <v>3283</v>
          </cell>
          <cell r="B1192" t="str">
            <v>INSUMO NACIONAL CAIXA</v>
          </cell>
          <cell r="C1192" t="str">
            <v>FORRO DE MADEIRA PINUS OU EQUIVALENTE DA REGIAO, ENCAIXE MACHO/FEMEA COM FRISO, *10 X 1* CM (SEM COLOCACAO)</v>
          </cell>
          <cell r="D1192" t="str">
            <v>M2</v>
          </cell>
          <cell r="E1192">
            <v>13.44</v>
          </cell>
        </row>
        <row r="1193">
          <cell r="A1193">
            <v>3286</v>
          </cell>
          <cell r="B1193" t="str">
            <v>INSUMO NACIONAL CAIXA</v>
          </cell>
          <cell r="C1193" t="str">
            <v>FORRO DE MADEIRA CEDRINHO OU EQUIVALENTE DA REGIAO, ENCAIXEMACHO/FEMEA COM FRISO, *10 X 1* CM (SEM COLOCACAO)</v>
          </cell>
          <cell r="D1193" t="str">
            <v>M2</v>
          </cell>
          <cell r="E1193">
            <v>42.35</v>
          </cell>
        </row>
        <row r="1194">
          <cell r="A1194">
            <v>3287</v>
          </cell>
          <cell r="B1194" t="str">
            <v>INSUMO NACIONAL CAIXA</v>
          </cell>
          <cell r="C1194" t="str">
            <v>FORRO DE MADEIRA CUMARU/IPE CHAMPANHE OU EQUIVALENTE DA REGIAO, ENCAIXE MACHO/FEMEA COM FRISO, *10 X 1* CM (SEM COLOCACAO)</v>
          </cell>
          <cell r="D1194" t="str">
            <v>M2</v>
          </cell>
          <cell r="E1194">
            <v>64</v>
          </cell>
        </row>
        <row r="1195">
          <cell r="A1195">
            <v>3288</v>
          </cell>
          <cell r="B1195" t="str">
            <v>INSUMO NACIONAL CAIXA</v>
          </cell>
          <cell r="C1195" t="str">
            <v>MEIA CANA DE MADEIRA CEDRINHO OU EQUIVALENTE DA REGIAO, ACABAMENTO PARA FORRO PAULISTA, *2,5 X 2,5* CM</v>
          </cell>
          <cell r="D1195" t="str">
            <v>M</v>
          </cell>
          <cell r="E1195">
            <v>3.2</v>
          </cell>
        </row>
        <row r="1196">
          <cell r="A1196">
            <v>3290</v>
          </cell>
          <cell r="B1196" t="str">
            <v>INSUMO NACIONAL CAIXA</v>
          </cell>
          <cell r="C1196" t="str">
            <v>!EM PROCESSO DE DESATIVACAO! LIXADEIRA ELETRICA INDUSTRIAL P/ CORTE OU DESGASTE DIAM 7" PORTATIL</v>
          </cell>
          <cell r="D1196" t="str">
            <v>H</v>
          </cell>
          <cell r="E1196">
            <v>0.69</v>
          </cell>
        </row>
        <row r="1197">
          <cell r="A1197">
            <v>3291</v>
          </cell>
          <cell r="B1197" t="str">
            <v>INSUMO NACIONAL CAIXA</v>
          </cell>
          <cell r="C1197" t="str">
            <v>!EM PROCESSO DE DESATIVACAO! FURADEIRA DE IMPACTO, PORTATIL,ELETRICA, TIPO INDUSTRIAL, COM MADRIL DE 5/8" (LOCACAO)</v>
          </cell>
          <cell r="D1197" t="str">
            <v>H</v>
          </cell>
          <cell r="E1197">
            <v>0.84</v>
          </cell>
        </row>
        <row r="1198">
          <cell r="A1198">
            <v>3292</v>
          </cell>
          <cell r="B1198" t="str">
            <v>INSUMO NACIONAL CAIXA</v>
          </cell>
          <cell r="C1198" t="str">
            <v>FUSIVEL NH 20 A TAMANHO 000, CAPACIDADE DE INTERRUPCAO DE 120 KA, TENSAO NOMIMNAL DE 500 V</v>
          </cell>
          <cell r="D1198" t="str">
            <v>UN</v>
          </cell>
          <cell r="E1198">
            <v>9.9</v>
          </cell>
        </row>
        <row r="1199">
          <cell r="A1199">
            <v>3293</v>
          </cell>
          <cell r="B1199" t="str">
            <v>INSUMO NACIONAL CAIXA</v>
          </cell>
          <cell r="C1199" t="str">
            <v>FUSIVEL NH *36* A TAMANHO 00, CAPACIDADE DE INTERRUPCAO DE 120 KA, TENSAO NOMIMNAL DE 500 V</v>
          </cell>
          <cell r="D1199" t="str">
            <v>UN</v>
          </cell>
          <cell r="E1199">
            <v>9.4700000000000006</v>
          </cell>
        </row>
        <row r="1200">
          <cell r="A1200">
            <v>3294</v>
          </cell>
          <cell r="B1200" t="str">
            <v>INSUMO NACIONAL CAIXA</v>
          </cell>
          <cell r="C1200" t="str">
            <v>FUSIVEL NH 160 A TAMANHO 00, CAPACIDADE DE INTERRUPCAO DE 120 KA, TENSAO NOMIMNAL DE 500 V</v>
          </cell>
          <cell r="D1200" t="str">
            <v>UN</v>
          </cell>
          <cell r="E1200">
            <v>10.53</v>
          </cell>
        </row>
        <row r="1201">
          <cell r="A1201">
            <v>3295</v>
          </cell>
          <cell r="B1201" t="str">
            <v>INSUMO NACIONAL CAIXA</v>
          </cell>
          <cell r="C1201" t="str">
            <v>FUSIVEL NH 50 A TAMANHO 00, CAPACIDADE DE INTERRUPCAO DE 120KA, TENSAO NOMIMNAL DE 500 V</v>
          </cell>
          <cell r="D1201" t="str">
            <v>UN</v>
          </cell>
          <cell r="E1201">
            <v>9.3000000000000007</v>
          </cell>
        </row>
        <row r="1202">
          <cell r="A1202">
            <v>3296</v>
          </cell>
          <cell r="B1202" t="str">
            <v>INSUMO NACIONAL CAIXA</v>
          </cell>
          <cell r="C1202" t="str">
            <v>FUSIVEL NH 80 A TAMANHO 00, CAPACIDADE DE INTERRUPCAO DE 120KA, TENSAO NOMIMNAL DE 500 V</v>
          </cell>
          <cell r="D1202" t="str">
            <v>UN</v>
          </cell>
          <cell r="E1202">
            <v>9.3000000000000007</v>
          </cell>
        </row>
        <row r="1203">
          <cell r="A1203">
            <v>3297</v>
          </cell>
          <cell r="B1203" t="str">
            <v>INSUMO NACIONAL CAIXA</v>
          </cell>
          <cell r="C1203" t="str">
            <v>FUSIVEL NH 125 A TAMANHO 00, CAPACIDADE DE INTERRUPCAO DE 120 KA, TENSAO NOMIMNAL DE 500 V</v>
          </cell>
          <cell r="D1203" t="str">
            <v>UN</v>
          </cell>
          <cell r="E1203">
            <v>10.38</v>
          </cell>
        </row>
        <row r="1204">
          <cell r="A1204">
            <v>3298</v>
          </cell>
          <cell r="B1204" t="str">
            <v>INSUMO NACIONAL CAIXA</v>
          </cell>
          <cell r="C1204" t="str">
            <v>FUSIVEL NH 200 A TAMANHO 1, CAPACIDADE DE INTERRUPCAO DE 120KA, TENSAO NOMIMNAL DE 500 V</v>
          </cell>
          <cell r="D1204" t="str">
            <v>UN</v>
          </cell>
          <cell r="E1204">
            <v>23.2</v>
          </cell>
        </row>
        <row r="1205">
          <cell r="A1205">
            <v>3299</v>
          </cell>
          <cell r="B1205" t="str">
            <v>INSUMO NACIONAL CAIXA</v>
          </cell>
          <cell r="C1205" t="str">
            <v>FUSIVEL NH 63 A TAMANHO 00, CAPACIDADE DE INTERRUPCAO DE 120KA, TENSAO NOMIMNAL DE 500 V</v>
          </cell>
          <cell r="D1205" t="str">
            <v>UN</v>
          </cell>
          <cell r="E1205">
            <v>9.41</v>
          </cell>
        </row>
        <row r="1206">
          <cell r="A1206">
            <v>3301</v>
          </cell>
          <cell r="B1206" t="str">
            <v>INSUMO NACIONAL CAIXA</v>
          </cell>
          <cell r="C1206" t="str">
            <v>FUSIVEL NH 250 A TAMANHO 1, CAPACIDADE DE INTERRUPCAO DE 120KA, TENSAO NOMIMNAL DE 500 V</v>
          </cell>
          <cell r="D1206" t="str">
            <v>UN</v>
          </cell>
          <cell r="E1206">
            <v>23.37</v>
          </cell>
        </row>
        <row r="1207">
          <cell r="A1207">
            <v>3302</v>
          </cell>
          <cell r="B1207" t="str">
            <v>INSUMO NACIONAL CAIXA</v>
          </cell>
          <cell r="C1207" t="str">
            <v>FUSIVEL NH 100 A TAMANHO 00, CAPACIDADE DE INTERRUPCAO DE 120 KA, TENSAO NOMIMNAL DE 500 V</v>
          </cell>
          <cell r="D1207" t="str">
            <v>UN</v>
          </cell>
          <cell r="E1207">
            <v>9.7200000000000006</v>
          </cell>
        </row>
        <row r="1208">
          <cell r="A1208">
            <v>3309</v>
          </cell>
          <cell r="B1208" t="str">
            <v>INSUMO NACIONAL CAIXA</v>
          </cell>
          <cell r="C1208" t="str">
            <v>GABIAO TIPO CAIXA MALHA HEXAGONAL 8 X 10 CM (ZN/AL), FIO 2,7MM, H = 0,50 M</v>
          </cell>
          <cell r="D1208" t="str">
            <v>M3</v>
          </cell>
          <cell r="E1208">
            <v>231.26</v>
          </cell>
        </row>
        <row r="1209">
          <cell r="A1209">
            <v>3310</v>
          </cell>
          <cell r="B1209" t="str">
            <v>INSUMO NACIONAL CAIXA</v>
          </cell>
          <cell r="C1209" t="str">
            <v>GABIAO MANTA (COLCHAO) MALHA HEXAGONAL 8 X 10 CM (ZN/AL), FIO 2,2 A 2,4 MM, DIMENSOES 4,0 X 2,0 X 0,3 M (C X L X A)</v>
          </cell>
          <cell r="D1209" t="str">
            <v>M3</v>
          </cell>
          <cell r="E1209">
            <v>289.89999999999998</v>
          </cell>
        </row>
        <row r="1210">
          <cell r="A1210">
            <v>3311</v>
          </cell>
          <cell r="B1210" t="str">
            <v>INSUMO NACIONAL CAIXA</v>
          </cell>
          <cell r="C1210" t="str">
            <v>GABIAO SACO MALHA HEXAGONAL 8 X 10 CM (ZN/AL + PVC), FIO 2,4MM, H = 0,65 M</v>
          </cell>
          <cell r="D1210" t="str">
            <v>M3</v>
          </cell>
          <cell r="E1210">
            <v>218.39</v>
          </cell>
        </row>
        <row r="1211">
          <cell r="A1211">
            <v>3312</v>
          </cell>
          <cell r="B1211" t="str">
            <v>INSUMO NACIONAL CAIXA</v>
          </cell>
          <cell r="C1211" t="str">
            <v>ARAME DE AMARRACAO PARA GABIAO GALVANIZADO, DIAMETRO 2,2 MM</v>
          </cell>
          <cell r="D1211" t="str">
            <v>KG</v>
          </cell>
          <cell r="E1211">
            <v>11.42</v>
          </cell>
        </row>
        <row r="1212">
          <cell r="A1212">
            <v>3313</v>
          </cell>
          <cell r="B1212" t="str">
            <v>INSUMO NACIONAL CAIXA</v>
          </cell>
          <cell r="C1212" t="str">
            <v>ARAME PROTEGIDO COM PVC PARA GABIAO, DIAMETRO 2,2 MM</v>
          </cell>
          <cell r="D1212" t="str">
            <v>KG</v>
          </cell>
          <cell r="E1212">
            <v>14.7</v>
          </cell>
        </row>
        <row r="1213">
          <cell r="A1213">
            <v>3314</v>
          </cell>
          <cell r="B1213" t="str">
            <v>INSUMO NACIONAL CAIXA</v>
          </cell>
          <cell r="C1213" t="str">
            <v>GABIAO TIPO CAIXA MALHA HEXAGONAL 8 X 10 CM (ZN/AL + PVC),FIO 2,4 MM, H = 0,50 M</v>
          </cell>
          <cell r="D1213" t="str">
            <v>M3</v>
          </cell>
          <cell r="E1213">
            <v>291.2</v>
          </cell>
        </row>
        <row r="1214">
          <cell r="A1214">
            <v>3315</v>
          </cell>
          <cell r="B1214" t="str">
            <v>INSUMO NACIONAL CAIXA</v>
          </cell>
          <cell r="C1214" t="str">
            <v>GESSO</v>
          </cell>
          <cell r="D1214" t="str">
            <v>KG</v>
          </cell>
          <cell r="E1214">
            <v>0.55000000000000004</v>
          </cell>
        </row>
        <row r="1215">
          <cell r="A1215">
            <v>3318</v>
          </cell>
          <cell r="B1215" t="str">
            <v>INSUMO NACIONAL CAIXA</v>
          </cell>
          <cell r="C1215" t="str">
            <v>GRADE DE DISCOS MECANICA 20X24" COM 20 DISCOS 24" X 6MM  COMPNEUS PARA TRANSPORTE</v>
          </cell>
          <cell r="D1215" t="str">
            <v>UN</v>
          </cell>
          <cell r="E1215">
            <v>24275</v>
          </cell>
        </row>
        <row r="1216">
          <cell r="A1216">
            <v>3322</v>
          </cell>
          <cell r="B1216" t="str">
            <v>INSUMO NACIONAL CAIXA</v>
          </cell>
          <cell r="C1216" t="str">
            <v>GRAMA ESMERALDA EM PLACAS, SEM PLANTIO</v>
          </cell>
          <cell r="D1216" t="str">
            <v>M2</v>
          </cell>
          <cell r="E1216">
            <v>12.75</v>
          </cell>
        </row>
        <row r="1217">
          <cell r="A1217">
            <v>3323</v>
          </cell>
          <cell r="B1217" t="str">
            <v>INSUMO NACIONAL CAIXA</v>
          </cell>
          <cell r="C1217" t="str">
            <v>GRAMA SAO CARLOS OU CURITIBANA EM PLACAS, SEM PLANTIO</v>
          </cell>
          <cell r="D1217" t="str">
            <v>M2</v>
          </cell>
          <cell r="E1217">
            <v>12.75</v>
          </cell>
        </row>
        <row r="1218">
          <cell r="A1218">
            <v>3324</v>
          </cell>
          <cell r="B1218" t="str">
            <v>INSUMO NACIONAL CAIXA</v>
          </cell>
          <cell r="C1218" t="str">
            <v>GRAMA BATATAIS EM PLACAS, SEM PLANTIO</v>
          </cell>
          <cell r="D1218" t="str">
            <v>M2</v>
          </cell>
          <cell r="E1218">
            <v>9.1</v>
          </cell>
        </row>
        <row r="1219">
          <cell r="A1219">
            <v>3331</v>
          </cell>
          <cell r="B1219" t="str">
            <v>INSUMO NACIONAL CAIXA</v>
          </cell>
          <cell r="C1219" t="str">
            <v>!EM PROCESSO DE DESATIVACAO! GRUPO DE SOLDAGEN C/ GERADOR ADIESEL 33HP P/ SOLDA ELETRICA, SOBRE RODAS, TIPO BAMBOZZI MOD. 0-375 A</v>
          </cell>
          <cell r="D1219" t="str">
            <v>H</v>
          </cell>
          <cell r="E1219">
            <v>9.99</v>
          </cell>
        </row>
        <row r="1220">
          <cell r="A1220">
            <v>3332</v>
          </cell>
          <cell r="B1220" t="str">
            <v>INSUMO NACIONAL CAIXA</v>
          </cell>
          <cell r="C1220" t="str">
            <v>!EM PROCESSO DE DESATIVACAO! APARELHO DE OXI-ACETILENO PARASOLDA E CORTE, SEM O GAS (PPU) (LOCACAO)</v>
          </cell>
          <cell r="D1220" t="str">
            <v>H</v>
          </cell>
          <cell r="E1220">
            <v>1.46</v>
          </cell>
        </row>
        <row r="1221">
          <cell r="A1221">
            <v>3335</v>
          </cell>
          <cell r="B1221" t="str">
            <v>INSUMO NACIONAL CAIXA</v>
          </cell>
          <cell r="C1221" t="str">
            <v>MAQUINA P/ SOLDA ELETRICA TIPO BAMBINA TIG 30 AC/DC DA BAMBOZZI OU EQUIV</v>
          </cell>
          <cell r="D1221" t="str">
            <v>H</v>
          </cell>
          <cell r="E1221">
            <v>1.74</v>
          </cell>
        </row>
        <row r="1222">
          <cell r="A1222">
            <v>3345</v>
          </cell>
          <cell r="B1222" t="str">
            <v>INSUMO NACIONAL CAIXA</v>
          </cell>
          <cell r="C1222" t="str">
            <v>GRUPO GERADOR ACIMA DE * 20 A 80* KVA, MOTOR DIESEL, REBOCAVEL, ACIONAMENTO MANUAL (LOCACAO)</v>
          </cell>
          <cell r="D1222" t="str">
            <v>H</v>
          </cell>
          <cell r="E1222">
            <v>10.43</v>
          </cell>
        </row>
        <row r="1223">
          <cell r="A1223">
            <v>3346</v>
          </cell>
          <cell r="B1223" t="str">
            <v>INSUMO NACIONAL CAIXA</v>
          </cell>
          <cell r="C1223" t="str">
            <v>GRUPO GERADOR *80 A 125* KVA, MOTOR DIESEL, REBOCAVEL, ACIONAMENTO MANUAL (LOCACAO)</v>
          </cell>
          <cell r="D1223" t="str">
            <v>H</v>
          </cell>
          <cell r="E1223">
            <v>13.5</v>
          </cell>
        </row>
        <row r="1224">
          <cell r="A1224">
            <v>3348</v>
          </cell>
          <cell r="B1224" t="str">
            <v>INSUMO NACIONAL CAIXA</v>
          </cell>
          <cell r="C1224" t="str">
            <v>GRUPO GERADOR ACIMA DE * 125 ATE 180* KVA, MOTOR DIESEL, REBOCAVEL, ACIONAMENTO MANUAL (LOCACAO)</v>
          </cell>
          <cell r="D1224" t="str">
            <v>H</v>
          </cell>
          <cell r="E1224">
            <v>16.149999999999999</v>
          </cell>
        </row>
        <row r="1225">
          <cell r="A1225">
            <v>3353</v>
          </cell>
          <cell r="B1225" t="str">
            <v>INSUMO NACIONAL CAIXA</v>
          </cell>
          <cell r="C1225" t="str">
            <v>!EM PROCESSO DE DESATIVACAO! ELEVADOR DE OBRA COM TORRE DE *2,00 X 2,00* M, ALTURA DE 15 M, CARGA M AXIMA IGUAL A 1500 KG, CABINE SEMI-FECHADA PARA MATERIAL, COM GUINCHO DE CORRENTE E ENGRENAGEM E MOTOR ELETRICO TRIFASICO DE 10 CV</v>
          </cell>
          <cell r="D1225" t="str">
            <v>UN</v>
          </cell>
          <cell r="E1225">
            <v>164150.93</v>
          </cell>
        </row>
        <row r="1226">
          <cell r="A1226">
            <v>3355</v>
          </cell>
          <cell r="B1226" t="str">
            <v>INSUMO NACIONAL CAIXA</v>
          </cell>
          <cell r="C1226" t="str">
            <v>ELEVADOR DE CARGA A CABO, CABINE SEMI FECHADA *2,0* X *1,5*X *2,0* M, CAPACIDADE DE CARGA 1000 KG, TORRE  *2,38* X *2,21* X 15 M, GUINCHO DE EMBREAGEM, FREIO DE SEGURANCA, LIMITADOR DE VELOCIDADE E CANCELA (LOCACAO)</v>
          </cell>
          <cell r="D1226" t="str">
            <v>H</v>
          </cell>
          <cell r="E1226">
            <v>33.08</v>
          </cell>
        </row>
        <row r="1227">
          <cell r="A1227">
            <v>3356</v>
          </cell>
          <cell r="B1227" t="str">
            <v>INSUMO NACIONAL CAIXA</v>
          </cell>
          <cell r="C1227" t="str">
            <v>!EM PROCESSO DE DESATIVACAO! GUINCHO TIPO MUNCK CAP * 6T * MONTADO EM CAMINHAO CARROCERIA, OU EQUIV</v>
          </cell>
          <cell r="D1227" t="str">
            <v>H</v>
          </cell>
          <cell r="E1227">
            <v>117</v>
          </cell>
        </row>
        <row r="1228">
          <cell r="A1228">
            <v>3357</v>
          </cell>
          <cell r="B1228" t="str">
            <v>INSUMO NACIONAL CAIXA</v>
          </cell>
          <cell r="C1228" t="str">
            <v>!EM PROCESSO DE DESATIVACAO! GUINDASTE TIPO MUNCK CAP * 2T *MONTADO EM CAMINHAO CARROCERIA OU EQUIV</v>
          </cell>
          <cell r="D1228" t="str">
            <v>H</v>
          </cell>
          <cell r="E1228">
            <v>83.57</v>
          </cell>
        </row>
        <row r="1229">
          <cell r="A1229">
            <v>3359</v>
          </cell>
          <cell r="B1229" t="str">
            <v>INSUMO NACIONAL CAIXA</v>
          </cell>
          <cell r="C1229" t="str">
            <v>!EM PROCESSO DE DESATIVACAO! GUINDASTE TIPO MUNCK CAP * 8T *MONTADO EM CAMINHAO CARROCERIA OU EQUIV</v>
          </cell>
          <cell r="D1229" t="str">
            <v>H</v>
          </cell>
          <cell r="E1229">
            <v>133.71</v>
          </cell>
        </row>
        <row r="1230">
          <cell r="A1230">
            <v>3363</v>
          </cell>
          <cell r="B1230" t="str">
            <v>INSUMO NACIONAL CAIXA</v>
          </cell>
          <cell r="C1230" t="str">
            <v>GUINDAUTO HIDRAULICO, CAPACIDADE MAXIMA DE CARGA 6200 KG, MOMENTO MAXIMO DE CARGA 11,7 TM , ALCANCE MAXIMO HORIZONTAL  9,70 M, PARA MONTAGEM SOBRE CHASSI DE CAMINHAO PBT MINIMO 13000 KG (INCLUI MONTAGEM, NAO INCLUI CAMINHAO)</v>
          </cell>
          <cell r="D1230" t="str">
            <v>UN</v>
          </cell>
          <cell r="E1230">
            <v>58000</v>
          </cell>
        </row>
        <row r="1231">
          <cell r="A1231">
            <v>3365</v>
          </cell>
          <cell r="B1231" t="str">
            <v>INSUMO NACIONAL CAIXA</v>
          </cell>
          <cell r="C1231" t="str">
            <v>GUINDAUTO HIDRAULICO, CAPACIDADE MAXIMA DE CARGA 8500 KG, MOMENTO MAXIMO DE CARGA 30,4 TM , ALCANCE MAXIMO HORIZONTAL  14,30 M, PARA MONTAGEM SOBRE CHASSI DE CAMINHAO PBT MINIMO 23000 KG (INCLUI MONTAGEM, NAO INCLUI CAMINHAO)</v>
          </cell>
          <cell r="D1231" t="str">
            <v>UN</v>
          </cell>
          <cell r="E1231">
            <v>135575</v>
          </cell>
        </row>
        <row r="1232">
          <cell r="A1232">
            <v>3366</v>
          </cell>
          <cell r="B1232" t="str">
            <v>INSUMO NACIONAL CAIXA</v>
          </cell>
          <cell r="C1232" t="str">
            <v>!EM PROCESSO DE DESATIVACAO! GUINDASTE (TIPO MUNK) COM CAPACIDADE TOTAL DE *15* T, MONTADO EM CAMINHAO COM CARROCERIA (LOCACAO COM OPERADOR, COMBUSTIVEL E MANUTENCAO)</v>
          </cell>
          <cell r="D1232" t="str">
            <v>H</v>
          </cell>
          <cell r="E1232">
            <v>117</v>
          </cell>
        </row>
        <row r="1233">
          <cell r="A1233">
            <v>3367</v>
          </cell>
          <cell r="B1233" t="str">
            <v>INSUMO NACIONAL CAIXA</v>
          </cell>
          <cell r="C1233" t="str">
            <v>!EM PROCESSO DE DESATIVACAO! GUINDASTE AUTO-PROPELIDO, SOBREPNEUS, C/ LANCA TELESCOPICA CAP * 15T * (INCL MANUTENCAO/OPERACAO)</v>
          </cell>
          <cell r="D1233" t="str">
            <v>H</v>
          </cell>
          <cell r="E1233">
            <v>150.41999999999999</v>
          </cell>
        </row>
        <row r="1234">
          <cell r="A1234">
            <v>3372</v>
          </cell>
          <cell r="B1234" t="str">
            <v>INSUMO NACIONAL CAIXA</v>
          </cell>
          <cell r="C1234" t="str">
            <v>!EM PROCESSO DE DESATIVACAO! GUINDASTE ALTOPROPELIDO SOBRE PNEUS, COM LANCA TELESCOPICA, CAPACIDADE DE *10* T (LOCACAO COM OPERADOR, COMBUSTIVEL E MANUTENCAO)</v>
          </cell>
          <cell r="D1234" t="str">
            <v>H</v>
          </cell>
          <cell r="E1234">
            <v>144</v>
          </cell>
        </row>
        <row r="1235">
          <cell r="A1235">
            <v>3373</v>
          </cell>
          <cell r="B1235" t="str">
            <v>INSUMO NACIONAL CAIXA</v>
          </cell>
          <cell r="C1235" t="str">
            <v>HASTE DE ATERRAMENTO EM ACO COM 3,00 M DE COMPRIMENTO E DN =1/2", REVESTIDA COM BAIXA CAMADA DE COBRE, SEM CONECTOR</v>
          </cell>
          <cell r="D1235" t="str">
            <v>UN</v>
          </cell>
          <cell r="E1235">
            <v>24.81</v>
          </cell>
        </row>
        <row r="1236">
          <cell r="A1236">
            <v>3376</v>
          </cell>
          <cell r="B1236" t="str">
            <v>INSUMO NACIONAL CAIXA</v>
          </cell>
          <cell r="C1236" t="str">
            <v>HASTE DE ATERRAMENTO EM ACO COM 3,00 M DE COMPRIMENTO E DN =3/4", REVESTIDA COM BAIXA CAMADA DE COBRE, COM CONECTOR TIPO GRAMPO</v>
          </cell>
          <cell r="D1236" t="str">
            <v>UN</v>
          </cell>
          <cell r="E1236">
            <v>42.33</v>
          </cell>
        </row>
        <row r="1237">
          <cell r="A1237">
            <v>3378</v>
          </cell>
          <cell r="B1237" t="str">
            <v>INSUMO NACIONAL CAIXA</v>
          </cell>
          <cell r="C1237" t="str">
            <v>HASTE DE ATERRAMENTO EM ACO COM 3,00 M DE COMPRIMENTO E DN =3/4", REVESTIDA COM BAIXA CAMADA DE COBRE, SEM CONECTOR</v>
          </cell>
          <cell r="D1237" t="str">
            <v>UN</v>
          </cell>
          <cell r="E1237">
            <v>41.85</v>
          </cell>
        </row>
        <row r="1238">
          <cell r="A1238">
            <v>3379</v>
          </cell>
          <cell r="B1238" t="str">
            <v>INSUMO NACIONAL CAIXA</v>
          </cell>
          <cell r="C1238" t="str">
            <v>HASTE DE ATERRAMENTO EM ACO COM 3,00 M DE COMPRIMENTO E DN =5/8", REVESTIDA COM BAIXA CAMADA DE COBRE, SEM CONECTOR</v>
          </cell>
          <cell r="D1238" t="str">
            <v>UN</v>
          </cell>
          <cell r="E1238">
            <v>28.28</v>
          </cell>
        </row>
        <row r="1239">
          <cell r="A1239">
            <v>3380</v>
          </cell>
          <cell r="B1239" t="str">
            <v>INSUMO NACIONAL CAIXA</v>
          </cell>
          <cell r="C1239" t="str">
            <v>HASTE DE ATERRAMENTO EM ACO COM 3,00 M DE COMPRIMENTO E DN =5/8", REVESTIDA COM BAIXA CAMADA DE COBRE, COM CONECTOR TIPO GRAMPO</v>
          </cell>
          <cell r="D1239" t="str">
            <v>UN</v>
          </cell>
          <cell r="E1239">
            <v>29.3</v>
          </cell>
        </row>
        <row r="1240">
          <cell r="A1240">
            <v>3383</v>
          </cell>
          <cell r="B1240" t="str">
            <v>INSUMO NACIONAL CAIXA</v>
          </cell>
          <cell r="C1240" t="str">
            <v>HASTE DE ATERRAMENTO EM ACO COM 2,40 M DE COMPRIMENTO E DN =5/8", REVESTIDA COM BAIXA CAMADA DE COBRE, SEM CONECTOR</v>
          </cell>
          <cell r="D1240" t="str">
            <v>UN</v>
          </cell>
          <cell r="E1240">
            <v>21.74</v>
          </cell>
        </row>
        <row r="1241">
          <cell r="A1241">
            <v>3384</v>
          </cell>
          <cell r="B1241" t="str">
            <v>INSUMO NACIONAL CAIXA</v>
          </cell>
          <cell r="C1241" t="str">
            <v>SUPORTE GUIA SIMPLES COM ROLDANA EM POLIPROPILENO PARA CHUMBAR, H = 20 CM</v>
          </cell>
          <cell r="D1241" t="str">
            <v>UN</v>
          </cell>
          <cell r="E1241">
            <v>3.35</v>
          </cell>
        </row>
        <row r="1242">
          <cell r="A1242">
            <v>3389</v>
          </cell>
          <cell r="B1242" t="str">
            <v>INSUMO NACIONAL CAIXA</v>
          </cell>
          <cell r="C1242" t="str">
            <v>IGNITOR PARA LAMPADA DE VAPOR DE SODIO / VAPOR METALICO ATE400 W, TENSAO DE PULSO ENTRE 3000 A 4500 V</v>
          </cell>
          <cell r="D1242" t="str">
            <v>UN</v>
          </cell>
          <cell r="E1242">
            <v>23.27</v>
          </cell>
        </row>
        <row r="1243">
          <cell r="A1243">
            <v>3390</v>
          </cell>
          <cell r="B1243" t="str">
            <v>INSUMO NACIONAL CAIXA</v>
          </cell>
          <cell r="C1243" t="str">
            <v>IGNITOR PARA LAMPADA DE VAPOR DE SODIO / VAPOR METALICO ATE400 W, TENSAO DE PULSO ENTRE 580 A 750 V</v>
          </cell>
          <cell r="D1243" t="str">
            <v>UN</v>
          </cell>
          <cell r="E1243">
            <v>26.19</v>
          </cell>
        </row>
        <row r="1244">
          <cell r="A1244">
            <v>3391</v>
          </cell>
          <cell r="B1244" t="str">
            <v>INSUMO NACIONAL CAIXA</v>
          </cell>
          <cell r="C1244" t="str">
            <v>IGNITOR PARA LAMPADA DE VAPOR DE SODIO / VAPOR METALICO ATE2000 W, TENSAO DE PULSO ENTRE 600 A 750 V</v>
          </cell>
          <cell r="D1244" t="str">
            <v>UN</v>
          </cell>
          <cell r="E1244">
            <v>44.85</v>
          </cell>
        </row>
        <row r="1245">
          <cell r="A1245">
            <v>3393</v>
          </cell>
          <cell r="B1245" t="str">
            <v>INSUMO NACIONAL CAIXA</v>
          </cell>
          <cell r="C1245" t="str">
            <v>ISOLADOR DE PORCELANA, TIPO BUCHA, PARA TENSAO DE *35* KV</v>
          </cell>
          <cell r="D1245" t="str">
            <v>UN</v>
          </cell>
          <cell r="E1245">
            <v>450.12</v>
          </cell>
        </row>
        <row r="1246">
          <cell r="A1246">
            <v>3394</v>
          </cell>
          <cell r="B1246" t="str">
            <v>INSUMO NACIONAL CAIXA</v>
          </cell>
          <cell r="C1246" t="str">
            <v>ISOLADOR DE PORCELANA, TIPO BUCHA, PARA TENSAO DE *15* KV</v>
          </cell>
          <cell r="D1246" t="str">
            <v>UN</v>
          </cell>
          <cell r="E1246">
            <v>264.37</v>
          </cell>
        </row>
        <row r="1247">
          <cell r="A1247">
            <v>3395</v>
          </cell>
          <cell r="B1247" t="str">
            <v>INSUMO NACIONAL CAIXA</v>
          </cell>
          <cell r="C1247" t="str">
            <v>ISOLADOR DE PORCELANA, TIPO PINO MONOCORPO, PARA TENSAO DE *35* KV</v>
          </cell>
          <cell r="D1247" t="str">
            <v>UN</v>
          </cell>
          <cell r="E1247">
            <v>64.67</v>
          </cell>
        </row>
        <row r="1248">
          <cell r="A1248">
            <v>3396</v>
          </cell>
          <cell r="B1248" t="str">
            <v>INSUMO NACIONAL CAIXA</v>
          </cell>
          <cell r="C1248" t="str">
            <v>SUPORTE ISOLADOR SIMPLES DIAMETRO NOMINAL 5/16", COM ROSCA SOBERBA E BUCHA</v>
          </cell>
          <cell r="D1248" t="str">
            <v>UN</v>
          </cell>
          <cell r="E1248">
            <v>4.59</v>
          </cell>
        </row>
        <row r="1249">
          <cell r="A1249">
            <v>3398</v>
          </cell>
          <cell r="B1249" t="str">
            <v>INSUMO NACIONAL CAIXA</v>
          </cell>
          <cell r="C1249" t="str">
            <v>ISOLADOR DE PORCELANA, TIPO ROLDANA, DIMENSOES DE *72* X *72* MM, PARA USO EM BAIXA TENSAO</v>
          </cell>
          <cell r="D1249" t="str">
            <v>UN</v>
          </cell>
          <cell r="E1249">
            <v>3.07</v>
          </cell>
        </row>
        <row r="1250">
          <cell r="A1250">
            <v>3405</v>
          </cell>
          <cell r="B1250" t="str">
            <v>INSUMO NACIONAL CAIXA</v>
          </cell>
          <cell r="C1250" t="str">
            <v>ISOLADOR DE PORCELANA SUSPENSO, DISCO TIPO GARFO OLHAL, DIAMETRO DE 152 MM, PARA TENSAO DE *15* KV</v>
          </cell>
          <cell r="D1250" t="str">
            <v>UN</v>
          </cell>
          <cell r="E1250">
            <v>50.08</v>
          </cell>
        </row>
        <row r="1251">
          <cell r="A1251">
            <v>3406</v>
          </cell>
          <cell r="B1251" t="str">
            <v>INSUMO NACIONAL CAIXA</v>
          </cell>
          <cell r="C1251" t="str">
            <v>ISOLADOR DE PORCELANA, TIPO PINO MONOCORPO, PARA TENSAO DE *15* KV</v>
          </cell>
          <cell r="D1251" t="str">
            <v>UN</v>
          </cell>
          <cell r="E1251">
            <v>15.33</v>
          </cell>
        </row>
        <row r="1252">
          <cell r="A1252">
            <v>3408</v>
          </cell>
          <cell r="B1252" t="str">
            <v>INSUMO NACIONAL CAIXA</v>
          </cell>
          <cell r="C1252" t="str">
            <v>POLIESTIRENO EXPANDIDO/EPS (ISOPOR), TIPO 2F, PLACA, ISOLAMENTO TERMOACUSTICO, E = 20 MM, 1000 X 500 MM</v>
          </cell>
          <cell r="D1252" t="str">
            <v>M2</v>
          </cell>
          <cell r="E1252">
            <v>5</v>
          </cell>
        </row>
        <row r="1253">
          <cell r="A1253">
            <v>3409</v>
          </cell>
          <cell r="B1253" t="str">
            <v>INSUMO NACIONAL CAIXA</v>
          </cell>
          <cell r="C1253" t="str">
            <v>POLIESTIRENO EXPANDIDO/EPS (ISOPOR), TIPO 2F, PLACA, ISOLAMENTO TERMOACUSTICO, E = 50 MM, 1000 X 500 MM</v>
          </cell>
          <cell r="D1253" t="str">
            <v>M2</v>
          </cell>
          <cell r="E1253">
            <v>12.5</v>
          </cell>
        </row>
        <row r="1254">
          <cell r="A1254">
            <v>3410</v>
          </cell>
          <cell r="B1254" t="str">
            <v>INSUMO NACIONAL CAIXA</v>
          </cell>
          <cell r="C1254" t="str">
            <v>ADESIVO/COLA PARA EPS (ISOPOR) E OUTROS MATERIAIS</v>
          </cell>
          <cell r="D1254" t="str">
            <v>KG</v>
          </cell>
          <cell r="E1254">
            <v>14.71</v>
          </cell>
        </row>
        <row r="1255">
          <cell r="A1255">
            <v>3411</v>
          </cell>
          <cell r="B1255" t="str">
            <v>INSUMO NACIONAL CAIXA</v>
          </cell>
          <cell r="C1255" t="str">
            <v>POLIESTIRENO EXPANDIDO/EPS (ISOPOR), PEROLAS, PARA CONCRETOLEVE</v>
          </cell>
          <cell r="D1255" t="str">
            <v>KG</v>
          </cell>
          <cell r="E1255">
            <v>28.85</v>
          </cell>
        </row>
        <row r="1256">
          <cell r="A1256">
            <v>3412</v>
          </cell>
          <cell r="B1256" t="str">
            <v>INSUMO NACIONAL CAIXA</v>
          </cell>
          <cell r="C1256" t="str">
            <v>PAINEL DE LA DE VIDRO SEM REVESTIMENTO PSI 20, E = 25 MM, DE1200 X 600 MM</v>
          </cell>
          <cell r="D1256" t="str">
            <v>M2</v>
          </cell>
          <cell r="E1256">
            <v>10.27</v>
          </cell>
        </row>
        <row r="1257">
          <cell r="A1257">
            <v>3413</v>
          </cell>
          <cell r="B1257" t="str">
            <v>INSUMO NACIONAL CAIXA</v>
          </cell>
          <cell r="C1257" t="str">
            <v>PAINEL DE LA DE VIDRO SEM REVESTIMENTO PSI 20, E = 50 MM, DE1200 X 600 MM</v>
          </cell>
          <cell r="D1257" t="str">
            <v>M2</v>
          </cell>
          <cell r="E1257">
            <v>23.14</v>
          </cell>
        </row>
        <row r="1258">
          <cell r="A1258">
            <v>3417</v>
          </cell>
          <cell r="B1258" t="str">
            <v>INSUMO NACIONAL CAIXA</v>
          </cell>
          <cell r="C1258" t="str">
            <v>!EM PROCESSO DE DESATIVACAO! JANELA MADEIRA REGIONAL1A CORRER P/ VIDRO C/ GUARNICAO 120 X 150CM S/ BANDEIRA</v>
          </cell>
          <cell r="D1258" t="str">
            <v>UN</v>
          </cell>
          <cell r="E1258">
            <v>764.31</v>
          </cell>
        </row>
        <row r="1259">
          <cell r="A1259">
            <v>3419</v>
          </cell>
          <cell r="B1259" t="str">
            <v>INSUMO NACIONAL CAIXA</v>
          </cell>
          <cell r="C1259" t="str">
            <v>!EM PROCESSO DE DESATIVACAO! JANELA MADEIRA REGIONAL 1A CORRER / FOLHA P/ VIDRO C/ GUANICAO BANDEIRA P/ VIDRO</v>
          </cell>
          <cell r="D1259" t="str">
            <v>M2</v>
          </cell>
          <cell r="E1259">
            <v>523.07000000000005</v>
          </cell>
        </row>
        <row r="1260">
          <cell r="A1260">
            <v>3421</v>
          </cell>
          <cell r="B1260" t="str">
            <v>INSUMO NACIONAL CAIXA</v>
          </cell>
          <cell r="C1260" t="str">
            <v>JANELA MADEIRA REGIONAL 2A DUPLA C/ GUILHOTINA E ABRIR VENEZIANA 1,20 X 1,20M / GUARNICAO</v>
          </cell>
          <cell r="D1260" t="str">
            <v>M2</v>
          </cell>
          <cell r="E1260">
            <v>457.76</v>
          </cell>
        </row>
        <row r="1261">
          <cell r="A1261">
            <v>3422</v>
          </cell>
          <cell r="B1261" t="str">
            <v>INSUMO NACIONAL CAIXA</v>
          </cell>
          <cell r="C1261" t="str">
            <v>!EM PROCESSO DE DESATIVACAO! JANELA MADEIRA REGIONAL 2A TP GUILHOTINA C/ GUARNICAO</v>
          </cell>
          <cell r="D1261" t="str">
            <v>M2</v>
          </cell>
          <cell r="E1261">
            <v>711.76</v>
          </cell>
        </row>
        <row r="1262">
          <cell r="A1262">
            <v>3423</v>
          </cell>
          <cell r="B1262" t="str">
            <v>INSUMO NACIONAL CAIXA</v>
          </cell>
          <cell r="C1262" t="str">
            <v>JANELA MADEIRA TP MAXIM AIR C/ GUARNICAO</v>
          </cell>
          <cell r="D1262" t="str">
            <v>M2</v>
          </cell>
          <cell r="E1262">
            <v>429.92</v>
          </cell>
        </row>
        <row r="1263">
          <cell r="A1263">
            <v>3425</v>
          </cell>
          <cell r="B1263" t="str">
            <v>INSUMO NACIONAL CAIXA</v>
          </cell>
          <cell r="C1263" t="str">
            <v>!EM PROCESSO DE DESATIVACAO! BANDEIRA P/ PORTA/JANELA EM MADEIRA IMBUIA/CEDRO ARANA/CEDRO ROSA OU EQUIVALENTE DA REGIAO,TIPO FIXA PARA VIDRO (SEM VIDRO) (SEM GUARNICAO) (SEM ACABAMENTO)</v>
          </cell>
          <cell r="D1263" t="str">
            <v>M2</v>
          </cell>
          <cell r="E1263">
            <v>219.74</v>
          </cell>
        </row>
        <row r="1264">
          <cell r="A1264">
            <v>3426</v>
          </cell>
          <cell r="B1264" t="str">
            <v>INSUMO NACIONAL CAIXA</v>
          </cell>
          <cell r="C1264" t="str">
            <v>!EM PROCESSO DE DESATIVACAO! BANDEIRA P/ PORTA/ JAN MAD REGIONAL 2A P/ VIDRO</v>
          </cell>
          <cell r="D1264" t="str">
            <v>M2</v>
          </cell>
          <cell r="E1264">
            <v>143.30000000000001</v>
          </cell>
        </row>
        <row r="1265">
          <cell r="A1265">
            <v>3427</v>
          </cell>
          <cell r="B1265" t="str">
            <v>INSUMO NACIONAL CAIXA</v>
          </cell>
          <cell r="C1265" t="str">
            <v>!EM PROCESSO DE DESATIVACAO! BANDEIRA P/ PORTA/ JAN MAD REGIONAL 3A P/ VIDRO</v>
          </cell>
          <cell r="D1265" t="str">
            <v>M2</v>
          </cell>
          <cell r="E1265">
            <v>95.53</v>
          </cell>
        </row>
        <row r="1266">
          <cell r="A1266">
            <v>3428</v>
          </cell>
          <cell r="B1266" t="str">
            <v>INSUMO NACIONAL CAIXA</v>
          </cell>
          <cell r="C1266" t="str">
            <v>JANELA DE ABRIR, TIPO VENEZIANA, EM MADEIRA DE 1A. QUALIDADE(SEM VIDRO)</v>
          </cell>
          <cell r="D1266" t="str">
            <v>M2</v>
          </cell>
          <cell r="E1266">
            <v>597.12</v>
          </cell>
        </row>
        <row r="1267">
          <cell r="A1267">
            <v>3429</v>
          </cell>
          <cell r="B1267" t="str">
            <v>INSUMO NACIONAL CAIXA</v>
          </cell>
          <cell r="C1267" t="str">
            <v>JANELA MADEIRA REGIONAL 3A ABRIR TP VENEZIANA</v>
          </cell>
          <cell r="D1267" t="str">
            <v>M2</v>
          </cell>
          <cell r="E1267">
            <v>377.95</v>
          </cell>
        </row>
        <row r="1268">
          <cell r="A1268">
            <v>3430</v>
          </cell>
          <cell r="B1268" t="str">
            <v>INSUMO NACIONAL CAIXA</v>
          </cell>
          <cell r="C1268" t="str">
            <v>!EM PROCESSO DE DESATIVACAO! JANELA MADEIRA REGIONAL 1A ABRIR TP ALMOFADA C/ GUARNICAO</v>
          </cell>
          <cell r="D1268" t="str">
            <v>M2</v>
          </cell>
          <cell r="E1268">
            <v>668.77</v>
          </cell>
        </row>
        <row r="1269">
          <cell r="A1269">
            <v>3431</v>
          </cell>
          <cell r="B1269" t="str">
            <v>INSUMO NACIONAL CAIXA</v>
          </cell>
          <cell r="C1269" t="str">
            <v>!EM PROCESSO DE DESATIVACAO! JANELA MADEIRA REGIONAL 1A ABRIR TP ALMOFADA C/ GUARNICAO 150 X 150CM</v>
          </cell>
          <cell r="D1269" t="str">
            <v>UN</v>
          </cell>
          <cell r="E1269">
            <v>1356.65</v>
          </cell>
        </row>
        <row r="1270">
          <cell r="A1270">
            <v>3434</v>
          </cell>
          <cell r="B1270" t="str">
            <v>INSUMO NACIONAL CAIXA</v>
          </cell>
          <cell r="C1270" t="str">
            <v>!EM PROCESSO DE DESATIVACAO! JANELA MADEIRA REGIONAL 1A ABRIR TP VENEZIANA / VIDRO</v>
          </cell>
          <cell r="D1270" t="str">
            <v>M2</v>
          </cell>
          <cell r="E1270">
            <v>859.85</v>
          </cell>
        </row>
        <row r="1271">
          <cell r="A1271">
            <v>3435</v>
          </cell>
          <cell r="B1271" t="str">
            <v>INSUMO NACIONAL CAIXA</v>
          </cell>
          <cell r="C1271" t="str">
            <v>!EM PROCESSO DE DESATIVACAO! JANELA MADEIRA REGIONAL 3A ABRIR TP VENEZIANA / VIDRO</v>
          </cell>
          <cell r="D1271" t="str">
            <v>M2</v>
          </cell>
          <cell r="E1271">
            <v>816.86</v>
          </cell>
        </row>
        <row r="1272">
          <cell r="A1272">
            <v>3436</v>
          </cell>
          <cell r="B1272" t="str">
            <v>INSUMO NACIONAL CAIXA</v>
          </cell>
          <cell r="C1272" t="str">
            <v>!EM PROCESSO DE DESATIVACAO! JANELA MADEIRA REGIONAL 1A ABRIR TP ALMOFADA C/ GUARNICAO 200 X 150CM</v>
          </cell>
          <cell r="D1272" t="str">
            <v>UN</v>
          </cell>
          <cell r="E1272">
            <v>1810.46</v>
          </cell>
        </row>
        <row r="1273">
          <cell r="A1273">
            <v>3437</v>
          </cell>
          <cell r="B1273" t="str">
            <v>INSUMO NACIONAL CAIXA</v>
          </cell>
          <cell r="C1273" t="str">
            <v>BASCULANTE MAD REGIONAL 3A</v>
          </cell>
          <cell r="D1273" t="str">
            <v>M2</v>
          </cell>
          <cell r="E1273">
            <v>236.5</v>
          </cell>
        </row>
        <row r="1274">
          <cell r="A1274">
            <v>3438</v>
          </cell>
          <cell r="B1274" t="str">
            <v>INSUMO NACIONAL CAIXA</v>
          </cell>
          <cell r="C1274" t="str">
            <v>!EM PROCESSO DE DESATIVACAO! JANELA MADEIRA REGIONAL 1A CORRER / FOLHA P/ VIDRO C/ GUARNICAO S/ BANDEIRA</v>
          </cell>
          <cell r="D1274" t="str">
            <v>M2</v>
          </cell>
          <cell r="E1274">
            <v>525.46</v>
          </cell>
        </row>
        <row r="1275">
          <cell r="A1275">
            <v>3441</v>
          </cell>
          <cell r="B1275" t="str">
            <v>INSUMO NACIONAL CAIXA</v>
          </cell>
          <cell r="C1275" t="str">
            <v>COTOVELO 45 GRAUS DE FERRO GALVANIZADO, COM ROSCA BSP, DE 1/2"</v>
          </cell>
          <cell r="D1275" t="str">
            <v>UN</v>
          </cell>
          <cell r="E1275">
            <v>4.34</v>
          </cell>
        </row>
        <row r="1276">
          <cell r="A1276">
            <v>3442</v>
          </cell>
          <cell r="B1276" t="str">
            <v>INSUMO NACIONAL CAIXA</v>
          </cell>
          <cell r="C1276" t="str">
            <v>COTOVELO 45 GRAUS DE FERRO GALVANIZADO, COM ROSCA BSP, DE 3/4"</v>
          </cell>
          <cell r="D1276" t="str">
            <v>UN</v>
          </cell>
          <cell r="E1276">
            <v>6.53</v>
          </cell>
        </row>
        <row r="1277">
          <cell r="A1277">
            <v>3443</v>
          </cell>
          <cell r="B1277" t="str">
            <v>INSUMO NACIONAL CAIXA</v>
          </cell>
          <cell r="C1277" t="str">
            <v>COTOVELO 90 GRAUS DE FERRO GALVANIZADO, COM ROSCA BSP MACHO/FEMEA, DE 1"</v>
          </cell>
          <cell r="D1277" t="str">
            <v>UN</v>
          </cell>
          <cell r="E1277">
            <v>11.14</v>
          </cell>
        </row>
        <row r="1278">
          <cell r="A1278">
            <v>3444</v>
          </cell>
          <cell r="B1278" t="str">
            <v>INSUMO NACIONAL CAIXA</v>
          </cell>
          <cell r="C1278" t="str">
            <v>COTOVELO 45 GRAUS DE FERRO GALVANIZADO, COM ROSCA BSP, DE 1"</v>
          </cell>
          <cell r="D1278" t="str">
            <v>UN</v>
          </cell>
          <cell r="E1278">
            <v>9.3000000000000007</v>
          </cell>
        </row>
        <row r="1279">
          <cell r="A1279">
            <v>3445</v>
          </cell>
          <cell r="B1279" t="str">
            <v>INSUMO NACIONAL CAIXA</v>
          </cell>
          <cell r="C1279" t="str">
            <v>COTOVELO 45 GRAUS DE FERRO GALVANIZADO, COM ROSCA BSP, DE 11/4"</v>
          </cell>
          <cell r="D1279" t="str">
            <v>UN</v>
          </cell>
          <cell r="E1279">
            <v>15.1</v>
          </cell>
        </row>
        <row r="1280">
          <cell r="A1280">
            <v>3446</v>
          </cell>
          <cell r="B1280" t="str">
            <v>INSUMO NACIONAL CAIXA</v>
          </cell>
          <cell r="C1280" t="str">
            <v>COTOVELO 45 GRAUS DE FERRO GALVANIZADO, COM ROSCA BSP, DE 11/2"</v>
          </cell>
          <cell r="D1280" t="str">
            <v>UN</v>
          </cell>
          <cell r="E1280">
            <v>18.21</v>
          </cell>
        </row>
        <row r="1281">
          <cell r="A1281">
            <v>3447</v>
          </cell>
          <cell r="B1281" t="str">
            <v>INSUMO NACIONAL CAIXA</v>
          </cell>
          <cell r="C1281" t="str">
            <v>COTOVELO 45 GRAUS DE FERRO GALVANIZADO, COM ROSCA BSP, DE 2"</v>
          </cell>
          <cell r="D1281" t="str">
            <v>UN</v>
          </cell>
          <cell r="E1281">
            <v>22.9</v>
          </cell>
        </row>
        <row r="1282">
          <cell r="A1282">
            <v>3448</v>
          </cell>
          <cell r="B1282" t="str">
            <v>INSUMO NACIONAL CAIXA</v>
          </cell>
          <cell r="C1282" t="str">
            <v>COTOVELO 45 GRAUS DE FERRO GALVANIZADO, COM ROSCA BSP, DE 3"</v>
          </cell>
          <cell r="D1282" t="str">
            <v>UN</v>
          </cell>
          <cell r="E1282">
            <v>55.88</v>
          </cell>
        </row>
        <row r="1283">
          <cell r="A1283">
            <v>3449</v>
          </cell>
          <cell r="B1283" t="str">
            <v>INSUMO NACIONAL CAIXA</v>
          </cell>
          <cell r="C1283" t="str">
            <v>COTOVELO 45 GRAUS DE FERRO GALVANIZADO, COM ROSCA BSP, DE 4"</v>
          </cell>
          <cell r="D1283" t="str">
            <v>UN</v>
          </cell>
          <cell r="E1283">
            <v>108.69</v>
          </cell>
        </row>
        <row r="1284">
          <cell r="A1284">
            <v>3450</v>
          </cell>
          <cell r="B1284" t="str">
            <v>INSUMO NACIONAL CAIXA</v>
          </cell>
          <cell r="C1284" t="str">
            <v>COTOVELO 90 GRAUS DE FERRO GALVANIZADO, COM ROSCA BSP MACHO/FEMEA, DE 1/2"</v>
          </cell>
          <cell r="D1284" t="str">
            <v>UN</v>
          </cell>
          <cell r="E1284">
            <v>5.72</v>
          </cell>
        </row>
        <row r="1285">
          <cell r="A1285">
            <v>3451</v>
          </cell>
          <cell r="B1285" t="str">
            <v>INSUMO NACIONAL CAIXA</v>
          </cell>
          <cell r="C1285" t="str">
            <v>COTOVELO 90 GRAUS DE FERRO GALVANIZADO, COM ROSCA BSP MACHO/FEMEA, DE 3/4"</v>
          </cell>
          <cell r="D1285" t="str">
            <v>UN</v>
          </cell>
          <cell r="E1285">
            <v>7.3</v>
          </cell>
        </row>
        <row r="1286">
          <cell r="A1286">
            <v>3452</v>
          </cell>
          <cell r="B1286" t="str">
            <v>INSUMO NACIONAL CAIXA</v>
          </cell>
          <cell r="C1286" t="str">
            <v>COTOVELO 90 GRAUS DE FERRO GALVANIZADO, COM ROSCA BSP MACHO/FEMEA, DE 2"</v>
          </cell>
          <cell r="D1286" t="str">
            <v>UN</v>
          </cell>
          <cell r="E1286">
            <v>28.01</v>
          </cell>
        </row>
        <row r="1287">
          <cell r="A1287">
            <v>3453</v>
          </cell>
          <cell r="B1287" t="str">
            <v>INSUMO NACIONAL CAIXA</v>
          </cell>
          <cell r="C1287" t="str">
            <v>COTOVELO 90 GRAUS DE FERRO GALVANIZADO, COM ROSCA BSP MACHO/FEMEA, DE 2 1/2"</v>
          </cell>
          <cell r="D1287" t="str">
            <v>UN</v>
          </cell>
          <cell r="E1287">
            <v>46.69</v>
          </cell>
        </row>
        <row r="1288">
          <cell r="A1288">
            <v>3454</v>
          </cell>
          <cell r="B1288" t="str">
            <v>INSUMO NACIONAL CAIXA</v>
          </cell>
          <cell r="C1288" t="str">
            <v>COTOVELO 90 GRAUS DE FERRO GALVANIZADO, COM ROSCA BSP MACHO/FEMEA, DE 3"</v>
          </cell>
          <cell r="D1288" t="str">
            <v>UN</v>
          </cell>
          <cell r="E1288">
            <v>59.95</v>
          </cell>
        </row>
        <row r="1289">
          <cell r="A1289">
            <v>3455</v>
          </cell>
          <cell r="B1289" t="str">
            <v>INSUMO NACIONAL CAIXA</v>
          </cell>
          <cell r="C1289" t="str">
            <v>COTOVELO 90 GRAUS DE FERRO GALVANIZADO, COM ROSCA BSP, DE 1/2"</v>
          </cell>
          <cell r="D1289" t="str">
            <v>UN</v>
          </cell>
          <cell r="E1289">
            <v>3.07</v>
          </cell>
        </row>
        <row r="1290">
          <cell r="A1290">
            <v>3456</v>
          </cell>
          <cell r="B1290" t="str">
            <v>INSUMO NACIONAL CAIXA</v>
          </cell>
          <cell r="C1290" t="str">
            <v>COTOVELO 90 GRAUS DE FERRO GALVANIZADO, COM ROSCA BSP, DE 3/4"</v>
          </cell>
          <cell r="D1290" t="str">
            <v>UN</v>
          </cell>
          <cell r="E1290">
            <v>5.45</v>
          </cell>
        </row>
        <row r="1291">
          <cell r="A1291">
            <v>3457</v>
          </cell>
          <cell r="B1291" t="str">
            <v>INSUMO NACIONAL CAIXA</v>
          </cell>
          <cell r="C1291" t="str">
            <v>COTOVELO 90 GRAUS DE FERRO GALVANIZADO, COM ROSCA BSP, DE 11/4"</v>
          </cell>
          <cell r="D1291" t="str">
            <v>UN</v>
          </cell>
          <cell r="E1291">
            <v>11.37</v>
          </cell>
        </row>
        <row r="1292">
          <cell r="A1292">
            <v>3458</v>
          </cell>
          <cell r="B1292" t="str">
            <v>INSUMO NACIONAL CAIXA</v>
          </cell>
          <cell r="C1292" t="str">
            <v>COTOVELO 90 GRAUS DE FERRO GALVANIZADO, COM ROSCA BSP, DE 11/2"</v>
          </cell>
          <cell r="D1292" t="str">
            <v>UN</v>
          </cell>
          <cell r="E1292">
            <v>16.25</v>
          </cell>
        </row>
        <row r="1293">
          <cell r="A1293">
            <v>3459</v>
          </cell>
          <cell r="B1293" t="str">
            <v>INSUMO NACIONAL CAIXA</v>
          </cell>
          <cell r="C1293" t="str">
            <v>COTOVELO 90 GRAUS DE FERRO GALVANIZADO, COM ROSCA BSP, DE 3"</v>
          </cell>
          <cell r="D1293" t="str">
            <v>UN</v>
          </cell>
          <cell r="E1293">
            <v>65.069999999999993</v>
          </cell>
        </row>
        <row r="1294">
          <cell r="A1294">
            <v>3460</v>
          </cell>
          <cell r="B1294" t="str">
            <v>INSUMO NACIONAL CAIXA</v>
          </cell>
          <cell r="C1294" t="str">
            <v>COTOVELO 90 GRAUS DE FERRO GALVANIZADO, COM ROSCA BSP, DE 5"</v>
          </cell>
          <cell r="D1294" t="str">
            <v>UN</v>
          </cell>
          <cell r="E1294">
            <v>288.60000000000002</v>
          </cell>
        </row>
        <row r="1295">
          <cell r="A1295">
            <v>3461</v>
          </cell>
          <cell r="B1295" t="str">
            <v>INSUMO NACIONAL CAIXA</v>
          </cell>
          <cell r="C1295" t="str">
            <v>COTOVELO 90 GRAUS DE FERRO GALVANIZADO, COM ROSCA BSP, DE 6"</v>
          </cell>
          <cell r="D1295" t="str">
            <v>UN</v>
          </cell>
          <cell r="E1295">
            <v>359.67</v>
          </cell>
        </row>
        <row r="1296">
          <cell r="A1296">
            <v>3462</v>
          </cell>
          <cell r="B1296" t="str">
            <v>INSUMO NACIONAL CAIXA</v>
          </cell>
          <cell r="C1296" t="str">
            <v>COTOVELO 90 GRAUS DE FERRO GALVANIZADO, COM ROSCA BSP, DE 3/4" X 1/2"</v>
          </cell>
          <cell r="D1296" t="str">
            <v>UN</v>
          </cell>
          <cell r="E1296">
            <v>4.8</v>
          </cell>
        </row>
        <row r="1297">
          <cell r="A1297">
            <v>3463</v>
          </cell>
          <cell r="B1297" t="str">
            <v>INSUMO NACIONAL CAIXA</v>
          </cell>
          <cell r="C1297" t="str">
            <v>COTOVELO 90 GRAUS DE FERRO GALVANIZADO, COM ROSCA BSP, DE 1"X 1/2"</v>
          </cell>
          <cell r="D1297" t="str">
            <v>UN</v>
          </cell>
          <cell r="E1297">
            <v>6.91</v>
          </cell>
        </row>
        <row r="1298">
          <cell r="A1298">
            <v>3464</v>
          </cell>
          <cell r="B1298" t="str">
            <v>INSUMO NACIONAL CAIXA</v>
          </cell>
          <cell r="C1298" t="str">
            <v>COTOVELO 90 GRAUS DE FERRO GALVANIZADO, COM ROSCA BSP, DE 1"X 3/4"</v>
          </cell>
          <cell r="D1298" t="str">
            <v>UN</v>
          </cell>
          <cell r="E1298">
            <v>6.72</v>
          </cell>
        </row>
        <row r="1299">
          <cell r="A1299">
            <v>3465</v>
          </cell>
          <cell r="B1299" t="str">
            <v>INSUMO NACIONAL CAIXA</v>
          </cell>
          <cell r="C1299" t="str">
            <v>COTOVELO 90 GRAUS DE FERRO GALVANIZADO, COM ROSCA BSP, DE 11/2" X 3/4"</v>
          </cell>
          <cell r="D1299" t="str">
            <v>UN</v>
          </cell>
          <cell r="E1299">
            <v>15.6</v>
          </cell>
        </row>
        <row r="1300">
          <cell r="A1300">
            <v>3466</v>
          </cell>
          <cell r="B1300" t="str">
            <v>INSUMO NACIONAL CAIXA</v>
          </cell>
          <cell r="C1300" t="str">
            <v>COTOVELO 90 GRAUS DE FERRO GALVANIZADO, COM ROSCA BSP, DE 21/2" X 2"</v>
          </cell>
          <cell r="D1300" t="str">
            <v>UN</v>
          </cell>
          <cell r="E1300">
            <v>46.62</v>
          </cell>
        </row>
        <row r="1301">
          <cell r="A1301">
            <v>3467</v>
          </cell>
          <cell r="B1301" t="str">
            <v>INSUMO NACIONAL CAIXA</v>
          </cell>
          <cell r="C1301" t="str">
            <v>COTOVELO 90 GRAUS DE FERRO GALVANIZADO, COM ROSCA BSP, DE 2"X 1 1/2"</v>
          </cell>
          <cell r="D1301" t="str">
            <v>UN</v>
          </cell>
          <cell r="E1301">
            <v>24.79</v>
          </cell>
        </row>
        <row r="1302">
          <cell r="A1302">
            <v>3468</v>
          </cell>
          <cell r="B1302" t="str">
            <v>INSUMO NACIONAL CAIXA</v>
          </cell>
          <cell r="C1302" t="str">
            <v>COTOVELO 90 GRAUS DE FERRO GALVANIZADO, COM ROSCA BSP, DE 11/2" X 1"</v>
          </cell>
          <cell r="D1302" t="str">
            <v>UN</v>
          </cell>
          <cell r="E1302">
            <v>15.29</v>
          </cell>
        </row>
        <row r="1303">
          <cell r="A1303">
            <v>3469</v>
          </cell>
          <cell r="B1303" t="str">
            <v>INSUMO NACIONAL CAIXA</v>
          </cell>
          <cell r="C1303" t="str">
            <v>COTOVELO 90 GRAUS DE FERRO GALVANIZADO, COM ROSCA BSP, DE 4"</v>
          </cell>
          <cell r="D1303" t="str">
            <v>UN</v>
          </cell>
          <cell r="E1303">
            <v>114.45</v>
          </cell>
        </row>
        <row r="1304">
          <cell r="A1304">
            <v>3470</v>
          </cell>
          <cell r="B1304" t="str">
            <v>INSUMO NACIONAL CAIXA</v>
          </cell>
          <cell r="C1304" t="str">
            <v>COTOVELO 90 GRAUS DE FERRO GALVANIZADO, COM ROSCA BSP, DE 21/2"</v>
          </cell>
          <cell r="D1304" t="str">
            <v>UN</v>
          </cell>
          <cell r="E1304">
            <v>47.96</v>
          </cell>
        </row>
        <row r="1305">
          <cell r="A1305">
            <v>3471</v>
          </cell>
          <cell r="B1305" t="str">
            <v>INSUMO NACIONAL CAIXA</v>
          </cell>
          <cell r="C1305" t="str">
            <v>COTOVELO 90 GRAUS DE FERRO GALVANIZADO, COM ROSCA BSP, DE 2"</v>
          </cell>
          <cell r="D1305" t="str">
            <v>UN</v>
          </cell>
          <cell r="E1305">
            <v>24.9</v>
          </cell>
        </row>
        <row r="1306">
          <cell r="A1306">
            <v>3472</v>
          </cell>
          <cell r="B1306" t="str">
            <v>INSUMO NACIONAL CAIXA</v>
          </cell>
          <cell r="C1306" t="str">
            <v>COTOVELO 90 GRAUS DE FERRO GALVANIZADO, COM ROSCA BSP, DE 1"</v>
          </cell>
          <cell r="D1306" t="str">
            <v>UN</v>
          </cell>
          <cell r="E1306">
            <v>7.41</v>
          </cell>
        </row>
        <row r="1307">
          <cell r="A1307">
            <v>3473</v>
          </cell>
          <cell r="B1307" t="str">
            <v>INSUMO NACIONAL CAIXA</v>
          </cell>
          <cell r="C1307" t="str">
            <v>COTOVELO 90 GRAUS DE FERRO GALVANIZADO, COM ROSCA BSP MACHO/FEMEA, DE 1 1/2"</v>
          </cell>
          <cell r="D1307" t="str">
            <v>UN</v>
          </cell>
          <cell r="E1307">
            <v>18.600000000000001</v>
          </cell>
        </row>
        <row r="1308">
          <cell r="A1308">
            <v>3474</v>
          </cell>
          <cell r="B1308" t="str">
            <v>INSUMO NACIONAL CAIXA</v>
          </cell>
          <cell r="C1308" t="str">
            <v>COTOVELO 90 GRAUS DE FERRO GALVANIZADO, COM ROSCA BSP MACHO/FEMEA, DE 1 1/4"</v>
          </cell>
          <cell r="D1308" t="str">
            <v>UN</v>
          </cell>
          <cell r="E1308">
            <v>16.829999999999998</v>
          </cell>
        </row>
        <row r="1309">
          <cell r="A1309">
            <v>3475</v>
          </cell>
          <cell r="B1309" t="str">
            <v>INSUMO NACIONAL CAIXA</v>
          </cell>
          <cell r="C1309" t="str">
            <v>JOELHO PVC, ROSCAVEL, 45 GRAUS, 1/2", PARA AGUA FRIA PREDIAL</v>
          </cell>
          <cell r="D1309" t="str">
            <v>UN</v>
          </cell>
          <cell r="E1309">
            <v>2.04</v>
          </cell>
        </row>
        <row r="1310">
          <cell r="A1310">
            <v>3477</v>
          </cell>
          <cell r="B1310" t="str">
            <v>INSUMO NACIONAL CAIXA</v>
          </cell>
          <cell r="C1310" t="str">
            <v>JOELHO, PVC SOLDAVEL, 45 GRAUS, 60 MM, PARA AGUA FRIA PREDIAL</v>
          </cell>
          <cell r="D1310" t="str">
            <v>UN</v>
          </cell>
          <cell r="E1310">
            <v>16.489999999999998</v>
          </cell>
        </row>
        <row r="1311">
          <cell r="A1311">
            <v>3478</v>
          </cell>
          <cell r="B1311" t="str">
            <v>INSUMO NACIONAL CAIXA</v>
          </cell>
          <cell r="C1311" t="str">
            <v>JOELHO, PVC SOLDAVEL, 45 GRAUS, 75 MM, PARA AGUA FRIA PREDIAL</v>
          </cell>
          <cell r="D1311" t="str">
            <v>UN</v>
          </cell>
          <cell r="E1311">
            <v>39.96</v>
          </cell>
        </row>
        <row r="1312">
          <cell r="A1312">
            <v>3481</v>
          </cell>
          <cell r="B1312" t="str">
            <v>INSUMO NACIONAL CAIXA</v>
          </cell>
          <cell r="C1312" t="str">
            <v>JOELHO PVC, 90 GRAUS, ROSCAVEL, 1 1/2",  AGUA FRIA PREDIAL</v>
          </cell>
          <cell r="D1312" t="str">
            <v>UN</v>
          </cell>
          <cell r="E1312">
            <v>8.6</v>
          </cell>
        </row>
        <row r="1313">
          <cell r="A1313">
            <v>3482</v>
          </cell>
          <cell r="B1313" t="str">
            <v>INSUMO NACIONAL CAIXA</v>
          </cell>
          <cell r="C1313" t="str">
            <v>JOELHO PVC, ROSCAVEL, 90 GRAUS, 1", PARA AGUA FRIA PREDIAL</v>
          </cell>
          <cell r="D1313" t="str">
            <v>UN</v>
          </cell>
          <cell r="E1313">
            <v>3.18</v>
          </cell>
        </row>
        <row r="1314">
          <cell r="A1314">
            <v>3485</v>
          </cell>
          <cell r="B1314" t="str">
            <v>INSUMO NACIONAL CAIXA</v>
          </cell>
          <cell r="C1314" t="str">
            <v>JOELHO PVC, ROSCAVEL, 45 GRAUS, 1", PARA AGUA FRIA PREDIAL</v>
          </cell>
          <cell r="D1314" t="str">
            <v>UN</v>
          </cell>
          <cell r="E1314">
            <v>6.23</v>
          </cell>
        </row>
        <row r="1315">
          <cell r="A1315">
            <v>3489</v>
          </cell>
          <cell r="B1315" t="str">
            <v>INSUMO NACIONAL CAIXA</v>
          </cell>
          <cell r="C1315" t="str">
            <v>JOELHO, PVC COM ROSCA E BUCHA LATAO, 90 GRAUS,  3/4", PARA AGUA FRIA PREDIAL</v>
          </cell>
          <cell r="D1315" t="str">
            <v>UN</v>
          </cell>
          <cell r="E1315">
            <v>8.86</v>
          </cell>
        </row>
        <row r="1316">
          <cell r="A1316">
            <v>3491</v>
          </cell>
          <cell r="B1316" t="str">
            <v>INSUMO NACIONAL CAIXA</v>
          </cell>
          <cell r="C1316" t="str">
            <v>JOELHO PVC, 45 GRAUS, ROSCAVEL, 1 1/4",  AGUA FRIA PREDIAL</v>
          </cell>
          <cell r="D1316" t="str">
            <v>UN</v>
          </cell>
          <cell r="E1316">
            <v>7.06</v>
          </cell>
        </row>
        <row r="1317">
          <cell r="A1317">
            <v>3492</v>
          </cell>
          <cell r="B1317" t="str">
            <v>INSUMO NACIONAL CAIXA</v>
          </cell>
          <cell r="C1317" t="str">
            <v>JOELHO PVC, 45 GRAUS, ROSCAVEL,  1 1/2", AGUA FRIA PREDIAL</v>
          </cell>
          <cell r="D1317" t="str">
            <v>UN</v>
          </cell>
          <cell r="E1317">
            <v>8.5</v>
          </cell>
        </row>
        <row r="1318">
          <cell r="A1318">
            <v>3493</v>
          </cell>
          <cell r="B1318" t="str">
            <v>INSUMO NACIONAL CAIXA</v>
          </cell>
          <cell r="C1318" t="str">
            <v>JOELHO PVC, 45 GRAUS, ROSCAVEL, 2", AGUA FRIA PREDIAL</v>
          </cell>
          <cell r="D1318" t="str">
            <v>UN</v>
          </cell>
          <cell r="E1318">
            <v>16.489999999999998</v>
          </cell>
        </row>
        <row r="1319">
          <cell r="A1319">
            <v>3496</v>
          </cell>
          <cell r="B1319" t="str">
            <v>INSUMO NACIONAL CAIXA</v>
          </cell>
          <cell r="C1319" t="str">
            <v>JOELHO DE REDUCAO, PVC, ROSCAVEL, 90 GRAUS, 3/4" X 1/2", PARA AGUA FRIA PREDIAL</v>
          </cell>
          <cell r="D1319" t="str">
            <v>UN</v>
          </cell>
          <cell r="E1319">
            <v>1.91</v>
          </cell>
        </row>
        <row r="1320">
          <cell r="A1320">
            <v>3497</v>
          </cell>
          <cell r="B1320" t="str">
            <v>INSUMO NACIONAL CAIXA</v>
          </cell>
          <cell r="C1320" t="str">
            <v>JOELHO DE REDUCAO, PVC, ROSCAVEL COM BUCHA DE LATAO, 90 GRAUS,  3/4" X 1/2", PARA AGUA FRIA PREDIAL</v>
          </cell>
          <cell r="D1320" t="str">
            <v>UN</v>
          </cell>
          <cell r="E1320">
            <v>9.69</v>
          </cell>
        </row>
        <row r="1321">
          <cell r="A1321">
            <v>3498</v>
          </cell>
          <cell r="B1321" t="str">
            <v>INSUMO NACIONAL CAIXA</v>
          </cell>
          <cell r="C1321" t="str">
            <v>JOELHO DE REDUCAO, PVC, ROSCAVEL, 90 GRAUS, 1" X 3/4", PARAAGUA FRIA PREDIAL</v>
          </cell>
          <cell r="D1321" t="str">
            <v>UN</v>
          </cell>
          <cell r="E1321">
            <v>3.07</v>
          </cell>
        </row>
        <row r="1322">
          <cell r="A1322">
            <v>3499</v>
          </cell>
          <cell r="B1322" t="str">
            <v>INSUMO NACIONAL CAIXA</v>
          </cell>
          <cell r="C1322" t="str">
            <v>JOELHO, PVC SOLDAVEL, 45 GRAUS, 20 MM, PARA AGUA FRIA PREDIAL</v>
          </cell>
          <cell r="D1322" t="str">
            <v>UN</v>
          </cell>
          <cell r="E1322">
            <v>0.54</v>
          </cell>
        </row>
        <row r="1323">
          <cell r="A1323">
            <v>3500</v>
          </cell>
          <cell r="B1323" t="str">
            <v>INSUMO NACIONAL CAIXA</v>
          </cell>
          <cell r="C1323" t="str">
            <v>JOELHO, PVC SOLDAVEL, 45 GRAUS, 25 MM, PARA AGUA FRIA PREDIAL</v>
          </cell>
          <cell r="D1323" t="str">
            <v>UN</v>
          </cell>
          <cell r="E1323">
            <v>0.94</v>
          </cell>
        </row>
        <row r="1324">
          <cell r="A1324">
            <v>3501</v>
          </cell>
          <cell r="B1324" t="str">
            <v>INSUMO NACIONAL CAIXA</v>
          </cell>
          <cell r="C1324" t="str">
            <v>JOELHO, PVC SOLDAVEL, 45 GRAUS, 32 MM, PARA AGUA FRIA PREDIAL</v>
          </cell>
          <cell r="D1324" t="str">
            <v>UN</v>
          </cell>
          <cell r="E1324">
            <v>2.5299999999999998</v>
          </cell>
        </row>
        <row r="1325">
          <cell r="A1325">
            <v>3502</v>
          </cell>
          <cell r="B1325" t="str">
            <v>INSUMO NACIONAL CAIXA</v>
          </cell>
          <cell r="C1325" t="str">
            <v>JOELHO, PVC SOLDAVEL, 45 GRAUS, 40 MM, PARA AGUA FRIA PREDIAL</v>
          </cell>
          <cell r="D1325" t="str">
            <v>UN</v>
          </cell>
          <cell r="E1325">
            <v>3.68</v>
          </cell>
        </row>
        <row r="1326">
          <cell r="A1326">
            <v>3503</v>
          </cell>
          <cell r="B1326" t="str">
            <v>INSUMO NACIONAL CAIXA</v>
          </cell>
          <cell r="C1326" t="str">
            <v>JOELHO, PVC SOLDAVEL, 45 GRAUS, 50 MM, PARA AGUA FRIA PREDIAL</v>
          </cell>
          <cell r="D1326" t="str">
            <v>UN</v>
          </cell>
          <cell r="E1326">
            <v>4.59</v>
          </cell>
        </row>
        <row r="1327">
          <cell r="A1327">
            <v>3505</v>
          </cell>
          <cell r="B1327" t="str">
            <v>INSUMO NACIONAL CAIXA</v>
          </cell>
          <cell r="C1327" t="str">
            <v>JOELHO PVC, ROSCAVEL, 90 GRAUS, 3/4", PARA AGUA FRIA PREDIAL</v>
          </cell>
          <cell r="D1327" t="str">
            <v>UN</v>
          </cell>
          <cell r="E1327">
            <v>1.89</v>
          </cell>
        </row>
        <row r="1328">
          <cell r="A1328">
            <v>3508</v>
          </cell>
          <cell r="B1328" t="str">
            <v>INSUMO NACIONAL CAIXA</v>
          </cell>
          <cell r="C1328" t="str">
            <v>JOELHO PVC, 90 GRAUS, ROSCAVEL, 2", AGUA FRIA PREDIAL</v>
          </cell>
          <cell r="D1328" t="str">
            <v>UN</v>
          </cell>
          <cell r="E1328">
            <v>17.190000000000001</v>
          </cell>
        </row>
        <row r="1329">
          <cell r="A1329">
            <v>3509</v>
          </cell>
          <cell r="B1329" t="str">
            <v>INSUMO NACIONAL CAIXA</v>
          </cell>
          <cell r="C1329" t="str">
            <v>JOELHO PVC, SOLDAVEL, PB, 90 GRAUS, DN 75 MM, PARA ESGOTO PREDIAL</v>
          </cell>
          <cell r="D1329" t="str">
            <v>UN</v>
          </cell>
          <cell r="E1329">
            <v>4.17</v>
          </cell>
        </row>
        <row r="1330">
          <cell r="A1330">
            <v>3510</v>
          </cell>
          <cell r="B1330" t="str">
            <v>INSUMO NACIONAL CAIXA</v>
          </cell>
          <cell r="C1330" t="str">
            <v>JOELHO PVC, 90 GRAUS, ROSCAVEL, 1 1/4", AGUA FRIA PREDIAL</v>
          </cell>
          <cell r="D1330" t="str">
            <v>UN</v>
          </cell>
          <cell r="E1330">
            <v>7.55</v>
          </cell>
        </row>
        <row r="1331">
          <cell r="A1331">
            <v>3511</v>
          </cell>
          <cell r="B1331" t="str">
            <v>INSUMO NACIONAL CAIXA</v>
          </cell>
          <cell r="C1331" t="str">
            <v>JOELHO, PVC SOLDAVEL, 90 GRAUS, 75 MM, PARA AGUA FRIA PREDIAL</v>
          </cell>
          <cell r="D1331" t="str">
            <v>UN</v>
          </cell>
          <cell r="E1331">
            <v>54.13</v>
          </cell>
        </row>
        <row r="1332">
          <cell r="A1332">
            <v>3512</v>
          </cell>
          <cell r="B1332" t="str">
            <v>INSUMO NACIONAL CAIXA</v>
          </cell>
          <cell r="C1332" t="str">
            <v>JOELHO, PVC SOLDAVEL, 45 GRAUS, 110 MM, PARA AGUA FRIA PREDIAL</v>
          </cell>
          <cell r="D1332" t="str">
            <v>UN</v>
          </cell>
          <cell r="E1332">
            <v>129.82</v>
          </cell>
        </row>
        <row r="1333">
          <cell r="A1333">
            <v>3513</v>
          </cell>
          <cell r="B1333" t="str">
            <v>INSUMO NACIONAL CAIXA</v>
          </cell>
          <cell r="C1333" t="str">
            <v>JOELHO PVC, SOLDAVEL, 90 GRAUS, 85 MM, PARA AGUA FRIA PREDIAL</v>
          </cell>
          <cell r="D1333" t="str">
            <v>UN</v>
          </cell>
          <cell r="E1333">
            <v>61.03</v>
          </cell>
        </row>
        <row r="1334">
          <cell r="A1334">
            <v>3515</v>
          </cell>
          <cell r="B1334" t="str">
            <v>INSUMO NACIONAL CAIXA</v>
          </cell>
          <cell r="C1334" t="str">
            <v>JOELHO PVC, SOLDAVEL, COM BUCHA DE LATAO, 90 GRAUS, 20 MM X1/2", PARA AGUA FRIA PREDIAL</v>
          </cell>
          <cell r="D1334" t="str">
            <v>UN</v>
          </cell>
          <cell r="E1334">
            <v>3.97</v>
          </cell>
        </row>
        <row r="1335">
          <cell r="A1335">
            <v>3516</v>
          </cell>
          <cell r="B1335" t="str">
            <v>INSUMO NACIONAL CAIXA</v>
          </cell>
          <cell r="C1335" t="str">
            <v>JOELHO PVC, SOLDAVEL, BB, 45 GRAUS, DN 40 MM, PARA ESGOTO PREDIAL</v>
          </cell>
          <cell r="D1335" t="str">
            <v>UN</v>
          </cell>
          <cell r="E1335">
            <v>1.75</v>
          </cell>
        </row>
        <row r="1336">
          <cell r="A1336">
            <v>3517</v>
          </cell>
          <cell r="B1336" t="str">
            <v>INSUMO NACIONAL CAIXA</v>
          </cell>
          <cell r="C1336" t="str">
            <v>JOELHO PVC, SOLDAVEL, BB, 90 GRAUS, DN 40 MM, PARA ESGOTO PREDIAL</v>
          </cell>
          <cell r="D1336" t="str">
            <v>UN</v>
          </cell>
          <cell r="E1336">
            <v>1.06</v>
          </cell>
        </row>
        <row r="1337">
          <cell r="A1337">
            <v>3518</v>
          </cell>
          <cell r="B1337" t="str">
            <v>INSUMO NACIONAL CAIXA</v>
          </cell>
          <cell r="C1337" t="str">
            <v>JOELHO PVC, SOLDAVEL, PB, 45 GRAUS, DN 50 MM, PARA ESGOTO PREDIAL</v>
          </cell>
          <cell r="D1337" t="str">
            <v>UN</v>
          </cell>
          <cell r="E1337">
            <v>2.12</v>
          </cell>
        </row>
        <row r="1338">
          <cell r="A1338">
            <v>3519</v>
          </cell>
          <cell r="B1338" t="str">
            <v>INSUMO NACIONAL CAIXA</v>
          </cell>
          <cell r="C1338" t="str">
            <v>JOELHO PVC, SOLDAVEL, PB, 45 GRAUS, DN 75 MM, PARA ESGOTO PREDIAL</v>
          </cell>
          <cell r="D1338" t="str">
            <v>UN</v>
          </cell>
          <cell r="E1338">
            <v>4.8899999999999997</v>
          </cell>
        </row>
        <row r="1339">
          <cell r="A1339">
            <v>3520</v>
          </cell>
          <cell r="B1339" t="str">
            <v>INSUMO NACIONAL CAIXA</v>
          </cell>
          <cell r="C1339" t="str">
            <v>JOELHO PVC, SOLDAVEL, PB, 90 GRAUS, DN 100 MM, PARA ESGOTO PREDIAL</v>
          </cell>
          <cell r="D1339" t="str">
            <v>UN</v>
          </cell>
          <cell r="E1339">
            <v>5.48</v>
          </cell>
        </row>
        <row r="1340">
          <cell r="A1340">
            <v>3521</v>
          </cell>
          <cell r="B1340" t="str">
            <v>INSUMO NACIONAL CAIXA</v>
          </cell>
          <cell r="C1340" t="str">
            <v>JOELHO PVC,  SOLDAVEL COM ROSCA, 90 GRAUS, 20 MM X 1/2", PARA AGUA FRIA PREDIAL</v>
          </cell>
          <cell r="D1340" t="str">
            <v>UN</v>
          </cell>
          <cell r="E1340">
            <v>1.1599999999999999</v>
          </cell>
        </row>
        <row r="1341">
          <cell r="A1341">
            <v>3522</v>
          </cell>
          <cell r="B1341" t="str">
            <v>INSUMO NACIONAL CAIXA</v>
          </cell>
          <cell r="C1341" t="str">
            <v>JOELHO PVC,  SOLDAVEL COM ROSCA, 90 GRAUS, 25 MM X 3/4", PARA AGUA FRIA PREDIAL</v>
          </cell>
          <cell r="D1341" t="str">
            <v>UN</v>
          </cell>
          <cell r="E1341">
            <v>2.0499999999999998</v>
          </cell>
        </row>
        <row r="1342">
          <cell r="A1342">
            <v>3524</v>
          </cell>
          <cell r="B1342" t="str">
            <v>INSUMO NACIONAL CAIXA</v>
          </cell>
          <cell r="C1342" t="str">
            <v>JOELHO PVC, SOLDAVEL, COM BUCHA DE LATAO, 90 GRAUS, 25 MM X3/4", PARA AGUA FRIA PREDIAL</v>
          </cell>
          <cell r="D1342" t="str">
            <v>UN</v>
          </cell>
          <cell r="E1342">
            <v>4.84</v>
          </cell>
        </row>
        <row r="1343">
          <cell r="A1343">
            <v>3525</v>
          </cell>
          <cell r="B1343" t="str">
            <v>INSUMO NACIONAL CAIXA</v>
          </cell>
          <cell r="C1343" t="str">
            <v>JOELHO, PVC SOLDAVEL, 45 GRAUS, 85 MM, PARA AGUA FRIA PREDIAL</v>
          </cell>
          <cell r="D1343" t="str">
            <v>UN</v>
          </cell>
          <cell r="E1343">
            <v>45.26</v>
          </cell>
        </row>
        <row r="1344">
          <cell r="A1344">
            <v>3526</v>
          </cell>
          <cell r="B1344" t="str">
            <v>INSUMO NACIONAL CAIXA</v>
          </cell>
          <cell r="C1344" t="str">
            <v>JOELHO PVC, SOLDAVEL, PB, 90 GRAUS, DN 50 MM, PARA ESGOTO PREDIAL</v>
          </cell>
          <cell r="D1344" t="str">
            <v>UN</v>
          </cell>
          <cell r="E1344">
            <v>1.64</v>
          </cell>
        </row>
        <row r="1345">
          <cell r="A1345">
            <v>3527</v>
          </cell>
          <cell r="B1345" t="str">
            <v>INSUMO NACIONAL CAIXA</v>
          </cell>
          <cell r="C1345" t="str">
            <v>JOELHO PVC,  SOLDAVEL COM ROSCA, 90 GRAUS, 32 MM X 3/4", PARA AGUA FRIA PREDIAL</v>
          </cell>
          <cell r="D1345" t="str">
            <v>UN</v>
          </cell>
          <cell r="E1345">
            <v>6.49</v>
          </cell>
        </row>
        <row r="1346">
          <cell r="A1346">
            <v>3528</v>
          </cell>
          <cell r="B1346" t="str">
            <v>INSUMO NACIONAL CAIXA</v>
          </cell>
          <cell r="C1346" t="str">
            <v>JOELHO PVC, SOLDAVEL, PB, 45 GRAUS, DN 100 MM, PARA ESGOTO PREDIAL</v>
          </cell>
          <cell r="D1346" t="str">
            <v>UN</v>
          </cell>
          <cell r="E1346">
            <v>5.54</v>
          </cell>
        </row>
        <row r="1347">
          <cell r="A1347">
            <v>3529</v>
          </cell>
          <cell r="B1347" t="str">
            <v>INSUMO NACIONAL CAIXA</v>
          </cell>
          <cell r="C1347" t="str">
            <v>JOELHO PVC, SOLDAVEL, 90 GRAUS, 25 MM, PARA AGUA FRIA PREDIAL</v>
          </cell>
          <cell r="D1347" t="str">
            <v>UN</v>
          </cell>
          <cell r="E1347">
            <v>0.53</v>
          </cell>
        </row>
        <row r="1348">
          <cell r="A1348">
            <v>3530</v>
          </cell>
          <cell r="B1348" t="str">
            <v>INSUMO NACIONAL CAIXA</v>
          </cell>
          <cell r="C1348" t="str">
            <v>JOELHO PVC, SOLDAVEL, 90 GRAUS, 110 MM, PARA AGUA FRIA PREDIAL</v>
          </cell>
          <cell r="D1348" t="str">
            <v>UN</v>
          </cell>
          <cell r="E1348">
            <v>141.99</v>
          </cell>
        </row>
        <row r="1349">
          <cell r="A1349">
            <v>3531</v>
          </cell>
          <cell r="B1349" t="str">
            <v>INSUMO NACIONAL CAIXA</v>
          </cell>
          <cell r="C1349" t="str">
            <v>JOELHO PVC,  SOLDAVEL COM ROSCA, 90 GRAUS, 25 MM X 1/2", PARA AGUA FRIA PREDIAL</v>
          </cell>
          <cell r="D1349" t="str">
            <v>UN</v>
          </cell>
          <cell r="E1349">
            <v>1.26</v>
          </cell>
        </row>
        <row r="1350">
          <cell r="A1350">
            <v>3532</v>
          </cell>
          <cell r="B1350" t="str">
            <v>INSUMO NACIONAL CAIXA</v>
          </cell>
          <cell r="C1350" t="str">
            <v>JOELHO PVC, SOLDAVEL, COM BUCHA DE LATAO, 90 GRAUS, 32 MM X3/4", PARA AGUA FRIA PREDIAL</v>
          </cell>
          <cell r="D1350" t="str">
            <v>UN</v>
          </cell>
          <cell r="E1350">
            <v>9.0299999999999994</v>
          </cell>
        </row>
        <row r="1351">
          <cell r="A1351">
            <v>3533</v>
          </cell>
          <cell r="B1351" t="str">
            <v>INSUMO NACIONAL CAIXA</v>
          </cell>
          <cell r="C1351" t="str">
            <v>JOELHO DE REDUCAO, PVC SOLDAVEL, 90 GRAUS,  25 MM X 20 MM, PARA AGUA FRIA PREDIAL</v>
          </cell>
          <cell r="D1351" t="str">
            <v>UN</v>
          </cell>
          <cell r="E1351">
            <v>1.59</v>
          </cell>
        </row>
        <row r="1352">
          <cell r="A1352">
            <v>3534</v>
          </cell>
          <cell r="B1352" t="str">
            <v>INSUMO NACIONAL CAIXA</v>
          </cell>
          <cell r="C1352" t="str">
            <v>JOELHO PVC, ROSCAVEL, 45 GRAUS, 3/4", PARA AGUA FRIA PREDIAL</v>
          </cell>
          <cell r="D1352" t="str">
            <v>UN</v>
          </cell>
          <cell r="E1352">
            <v>2.64</v>
          </cell>
        </row>
        <row r="1353">
          <cell r="A1353">
            <v>3535</v>
          </cell>
          <cell r="B1353" t="str">
            <v>INSUMO NACIONAL CAIXA</v>
          </cell>
          <cell r="C1353" t="str">
            <v>JOELHO PVC, SOLDAVEL, 90 GRAUS, 40 MM, PARA AGUA FRIA PREDIAL</v>
          </cell>
          <cell r="D1353" t="str">
            <v>UN</v>
          </cell>
          <cell r="E1353">
            <v>3.36</v>
          </cell>
        </row>
        <row r="1354">
          <cell r="A1354">
            <v>3536</v>
          </cell>
          <cell r="B1354" t="str">
            <v>INSUMO NACIONAL CAIXA</v>
          </cell>
          <cell r="C1354" t="str">
            <v>JOELHO PVC, SOLDAVEL, 90 GRAUS, 32 MM, PARA AGUA FRIA PREDIAL</v>
          </cell>
          <cell r="D1354" t="str">
            <v>UN</v>
          </cell>
          <cell r="E1354">
            <v>1.38</v>
          </cell>
        </row>
        <row r="1355">
          <cell r="A1355">
            <v>3538</v>
          </cell>
          <cell r="B1355" t="str">
            <v>INSUMO NACIONAL CAIXA</v>
          </cell>
          <cell r="C1355" t="str">
            <v>JOELHO DE REDUCAO, PVC SOLDAVEL, 90 GRAUS,  32 MM X 25 MM, PARA AGUA FRIA PREDIAL</v>
          </cell>
          <cell r="D1355" t="str">
            <v>UN</v>
          </cell>
          <cell r="E1355">
            <v>2.2000000000000002</v>
          </cell>
        </row>
        <row r="1356">
          <cell r="A1356">
            <v>3539</v>
          </cell>
          <cell r="B1356" t="str">
            <v>INSUMO NACIONAL CAIXA</v>
          </cell>
          <cell r="C1356" t="str">
            <v>JOELHO PVC, SOLDAVEL, 90 GRAUS, 60 MM, PARA AGUA FRIA PREDIAL</v>
          </cell>
          <cell r="D1356" t="str">
            <v>UN</v>
          </cell>
          <cell r="E1356">
            <v>17.09</v>
          </cell>
        </row>
        <row r="1357">
          <cell r="A1357">
            <v>3540</v>
          </cell>
          <cell r="B1357" t="str">
            <v>INSUMO NACIONAL CAIXA</v>
          </cell>
          <cell r="C1357" t="str">
            <v>JOELHO PVC, SOLDAVEL, 90 GRAUS, 50 MM, PARA AGUA FRIA PREDIAL</v>
          </cell>
          <cell r="D1357" t="str">
            <v>UN</v>
          </cell>
          <cell r="E1357">
            <v>3.74</v>
          </cell>
        </row>
        <row r="1358">
          <cell r="A1358">
            <v>3542</v>
          </cell>
          <cell r="B1358" t="str">
            <v>INSUMO NACIONAL CAIXA</v>
          </cell>
          <cell r="C1358" t="str">
            <v>JOELHO PVC, SOLDAVEL, 90 GRAUS, 20 MM, PARA AGUA FRIA PREDIAL</v>
          </cell>
          <cell r="D1358" t="str">
            <v>UN</v>
          </cell>
          <cell r="E1358">
            <v>0.35</v>
          </cell>
        </row>
        <row r="1359">
          <cell r="A1359">
            <v>3543</v>
          </cell>
          <cell r="B1359" t="str">
            <v>INSUMO NACIONAL CAIXA</v>
          </cell>
          <cell r="C1359" t="str">
            <v>JOELHO PVC, ROSCAVEL, 90 GRAUS, 1/2", PARA AGUA FRIA PREDIAL</v>
          </cell>
          <cell r="D1359" t="str">
            <v>UN</v>
          </cell>
          <cell r="E1359">
            <v>1.32</v>
          </cell>
        </row>
        <row r="1360">
          <cell r="A1360">
            <v>3585</v>
          </cell>
          <cell r="B1360" t="str">
            <v>INSUMO NACIONAL CAIXA</v>
          </cell>
          <cell r="C1360" t="str">
            <v>JUNCAO DE FERRO GALVANIZADO, COM ROSCA BSP, DE 1/2"</v>
          </cell>
          <cell r="D1360" t="str">
            <v>UN</v>
          </cell>
          <cell r="E1360">
            <v>7.3</v>
          </cell>
        </row>
        <row r="1361">
          <cell r="A1361">
            <v>3586</v>
          </cell>
          <cell r="B1361" t="str">
            <v>INSUMO NACIONAL CAIXA</v>
          </cell>
          <cell r="C1361" t="str">
            <v>JUNCAO DE FERRO GALVANIZADO, COM ROSCA BSP, DE 3/4"</v>
          </cell>
          <cell r="D1361" t="str">
            <v>UN</v>
          </cell>
          <cell r="E1361">
            <v>13.41</v>
          </cell>
        </row>
        <row r="1362">
          <cell r="A1362">
            <v>3587</v>
          </cell>
          <cell r="B1362" t="str">
            <v>INSUMO NACIONAL CAIXA</v>
          </cell>
          <cell r="C1362" t="str">
            <v>JUNCAO DE FERRO GALVANIZADO, COM ROSCA BSP, DE 1"</v>
          </cell>
          <cell r="D1362" t="str">
            <v>UN</v>
          </cell>
          <cell r="E1362">
            <v>19.71</v>
          </cell>
        </row>
        <row r="1363">
          <cell r="A1363">
            <v>3588</v>
          </cell>
          <cell r="B1363" t="str">
            <v>INSUMO NACIONAL CAIXA</v>
          </cell>
          <cell r="C1363" t="str">
            <v>JUNCAO DE FERRO GALVANIZADO, COM ROSCA BSP, DE 1 1/4"</v>
          </cell>
          <cell r="D1363" t="str">
            <v>UN</v>
          </cell>
          <cell r="E1363">
            <v>29.21</v>
          </cell>
        </row>
        <row r="1364">
          <cell r="A1364">
            <v>3589</v>
          </cell>
          <cell r="B1364" t="str">
            <v>INSUMO NACIONAL CAIXA</v>
          </cell>
          <cell r="C1364" t="str">
            <v>JUNCAO DE FERRO GALVANIZADO, COM ROSCA BSP, DE 2"</v>
          </cell>
          <cell r="D1364" t="str">
            <v>UN</v>
          </cell>
          <cell r="E1364">
            <v>64.14</v>
          </cell>
        </row>
        <row r="1365">
          <cell r="A1365">
            <v>3590</v>
          </cell>
          <cell r="B1365" t="str">
            <v>INSUMO NACIONAL CAIXA</v>
          </cell>
          <cell r="C1365" t="str">
            <v>JUNCAO DE FERRO GALVANIZADO, COM ROSCA BSP, DE 2 1/2"</v>
          </cell>
          <cell r="D1365" t="str">
            <v>UN</v>
          </cell>
          <cell r="E1365">
            <v>94.89</v>
          </cell>
        </row>
        <row r="1366">
          <cell r="A1366">
            <v>3591</v>
          </cell>
          <cell r="B1366" t="str">
            <v>INSUMO NACIONAL CAIXA</v>
          </cell>
          <cell r="C1366" t="str">
            <v>JUNCAO DE FERRO GALVANIZADO, COM ROSCA BSP, DE 4"</v>
          </cell>
          <cell r="D1366" t="str">
            <v>UN</v>
          </cell>
          <cell r="E1366">
            <v>249.82</v>
          </cell>
        </row>
        <row r="1367">
          <cell r="A1367">
            <v>3592</v>
          </cell>
          <cell r="B1367" t="str">
            <v>INSUMO NACIONAL CAIXA</v>
          </cell>
          <cell r="C1367" t="str">
            <v>JUNCAO DE FERRO GALVANIZADO, COM ROSCA BSP, DE 3"</v>
          </cell>
          <cell r="D1367" t="str">
            <v>UN</v>
          </cell>
          <cell r="E1367">
            <v>144.74</v>
          </cell>
        </row>
        <row r="1368">
          <cell r="A1368">
            <v>3593</v>
          </cell>
          <cell r="B1368" t="str">
            <v>INSUMO NACIONAL CAIXA</v>
          </cell>
          <cell r="C1368" t="str">
            <v>JUNCAO DE FERRO GALVANIZADO, COM ROSCA BSP, DE 1 1/2"</v>
          </cell>
          <cell r="D1368" t="str">
            <v>UN</v>
          </cell>
          <cell r="E1368">
            <v>39.200000000000003</v>
          </cell>
        </row>
        <row r="1369">
          <cell r="A1369">
            <v>3645</v>
          </cell>
          <cell r="B1369" t="str">
            <v>INSUMO NACIONAL CAIXA</v>
          </cell>
          <cell r="C1369" t="str">
            <v>JUNCAO, PVC, 45 GRAUS, JE, BBB, DN 300 MM, PARA REDE COLETORA DE ESGOTO (NBR 10569)</v>
          </cell>
          <cell r="D1369" t="str">
            <v>UN</v>
          </cell>
          <cell r="E1369">
            <v>271.86</v>
          </cell>
        </row>
        <row r="1370">
          <cell r="A1370">
            <v>3646</v>
          </cell>
          <cell r="B1370" t="str">
            <v>INSUMO NACIONAL CAIXA</v>
          </cell>
          <cell r="C1370" t="str">
            <v>JUNCAO, PVC, 45 GRAUS, JE, BBB, DN 350 MM, PARA REDE COLETORA DE ESGOTO (NBR 10569)</v>
          </cell>
          <cell r="D1370" t="str">
            <v>UN</v>
          </cell>
          <cell r="E1370">
            <v>442.62</v>
          </cell>
        </row>
        <row r="1371">
          <cell r="A1371">
            <v>3647</v>
          </cell>
          <cell r="B1371" t="str">
            <v>INSUMO NACIONAL CAIXA</v>
          </cell>
          <cell r="C1371" t="str">
            <v>JUNCAO, PVC, 45 GRAUS, JE, BBB, DN 400 MM, PARA REDE COLETORA DE ESGOTO (NBR 10569)</v>
          </cell>
          <cell r="D1371" t="str">
            <v>UN</v>
          </cell>
          <cell r="E1371">
            <v>508.25</v>
          </cell>
        </row>
        <row r="1372">
          <cell r="A1372">
            <v>3649</v>
          </cell>
          <cell r="B1372" t="str">
            <v>INSUMO NACIONAL CAIXA</v>
          </cell>
          <cell r="C1372" t="str">
            <v>JUNCAO, PVC, 45 GRAUS, JE, BBB, DN 150 MM, PARA REDE COLETORA DE ESGOTO (NBR 10569)</v>
          </cell>
          <cell r="D1372" t="str">
            <v>UN</v>
          </cell>
          <cell r="E1372">
            <v>59.41</v>
          </cell>
        </row>
        <row r="1373">
          <cell r="A1373">
            <v>3650</v>
          </cell>
          <cell r="B1373" t="str">
            <v>INSUMO NACIONAL CAIXA</v>
          </cell>
          <cell r="C1373" t="str">
            <v>JUNCAO, PVC, 45 GRAUS, JE, BBB, DN 250 MM, PARA REDE COLETORA DE ESGOTO (NBR 10569)</v>
          </cell>
          <cell r="D1373" t="str">
            <v>UN</v>
          </cell>
          <cell r="E1373">
            <v>124.62</v>
          </cell>
        </row>
        <row r="1374">
          <cell r="A1374">
            <v>3651</v>
          </cell>
          <cell r="B1374" t="str">
            <v>INSUMO NACIONAL CAIXA</v>
          </cell>
          <cell r="C1374" t="str">
            <v>JUNCAO, PVC, 45 GRAUS, JE, BBB, DN 200 MM, PARA REDE COLETORA DE ESGOTO (NBR 10569)</v>
          </cell>
          <cell r="D1374" t="str">
            <v>UN</v>
          </cell>
          <cell r="E1374">
            <v>89.46</v>
          </cell>
        </row>
        <row r="1375">
          <cell r="A1375">
            <v>3653</v>
          </cell>
          <cell r="B1375" t="str">
            <v>INSUMO NACIONAL CAIXA</v>
          </cell>
          <cell r="C1375" t="str">
            <v>JUNCAO, PVC, 45 GRAUS, JE, BBB, DN 100 MM, PARA REDE COLETORA DE ESGOTO (NBR 10569)</v>
          </cell>
          <cell r="D1375" t="str">
            <v>UN</v>
          </cell>
          <cell r="E1375">
            <v>23.2</v>
          </cell>
        </row>
        <row r="1376">
          <cell r="A1376">
            <v>3654</v>
          </cell>
          <cell r="B1376" t="str">
            <v>INSUMO NACIONAL CAIXA</v>
          </cell>
          <cell r="C1376" t="str">
            <v>JUNCAO PVC  ROSCAVEL, 45 GRAUS, 1/2", PARA AGUA FRIA PREDIAL</v>
          </cell>
          <cell r="D1376" t="str">
            <v>UN</v>
          </cell>
          <cell r="E1376">
            <v>7.69</v>
          </cell>
        </row>
        <row r="1377">
          <cell r="A1377">
            <v>3655</v>
          </cell>
          <cell r="B1377" t="str">
            <v>INSUMO NACIONAL CAIXA</v>
          </cell>
          <cell r="C1377" t="str">
            <v>JUNCAO PVC, 45 GRAUS, ROSCAVEL, 1 1/2", PARA AGUA FRIA PREDIAL</v>
          </cell>
          <cell r="D1377" t="str">
            <v>UN</v>
          </cell>
          <cell r="E1377">
            <v>26.36</v>
          </cell>
        </row>
        <row r="1378">
          <cell r="A1378">
            <v>3656</v>
          </cell>
          <cell r="B1378" t="str">
            <v>INSUMO NACIONAL CAIXA</v>
          </cell>
          <cell r="C1378" t="str">
            <v>JUNCAO DUPLA, PVC SOLDAVEL, DN 75 X 75 X 75 MM , SERIE NORMAL PARA ESGOTO PREDIAL</v>
          </cell>
          <cell r="D1378" t="str">
            <v>UN</v>
          </cell>
          <cell r="E1378">
            <v>12.37</v>
          </cell>
        </row>
        <row r="1379">
          <cell r="A1379">
            <v>3657</v>
          </cell>
          <cell r="B1379" t="str">
            <v>INSUMO NACIONAL CAIXA</v>
          </cell>
          <cell r="C1379" t="str">
            <v>JUNCAO PVC, 45 GRAUS, ROSCAVEL, 1 1/4", AGUA FRIA PREDIAL</v>
          </cell>
          <cell r="D1379" t="str">
            <v>UN</v>
          </cell>
          <cell r="E1379">
            <v>19.41</v>
          </cell>
        </row>
        <row r="1380">
          <cell r="A1380">
            <v>3658</v>
          </cell>
          <cell r="B1380" t="str">
            <v>INSUMO NACIONAL CAIXA</v>
          </cell>
          <cell r="C1380" t="str">
            <v>JUNCAO SIMPLES, PVC, DN 75 X 75 MM, SERIE NORMAL PARA ESGOTOPREDIAL</v>
          </cell>
          <cell r="D1380" t="str">
            <v>UN</v>
          </cell>
          <cell r="E1380">
            <v>10.18</v>
          </cell>
        </row>
        <row r="1381">
          <cell r="A1381">
            <v>3659</v>
          </cell>
          <cell r="B1381" t="str">
            <v>INSUMO NACIONAL CAIXA</v>
          </cell>
          <cell r="C1381" t="str">
            <v>JUNCAO SIMPLES, PVC, DN 100 X 50 MM, SERIE NORMAL PARA ESGOTO PREDIAL</v>
          </cell>
          <cell r="D1381" t="str">
            <v>UN</v>
          </cell>
          <cell r="E1381">
            <v>10.4</v>
          </cell>
        </row>
        <row r="1382">
          <cell r="A1382">
            <v>3660</v>
          </cell>
          <cell r="B1382" t="str">
            <v>INSUMO NACIONAL CAIXA</v>
          </cell>
          <cell r="C1382" t="str">
            <v>JUNCAO SIMPLES, PVC, DN 100 X 75 MM, SERIE NORMAL PARA ESGOTO PREDIAL</v>
          </cell>
          <cell r="D1382" t="str">
            <v>UN</v>
          </cell>
          <cell r="E1382">
            <v>14.2</v>
          </cell>
        </row>
        <row r="1383">
          <cell r="A1383">
            <v>3661</v>
          </cell>
          <cell r="B1383" t="str">
            <v>INSUMO NACIONAL CAIXA</v>
          </cell>
          <cell r="C1383" t="str">
            <v>JUNCAO SIMPLES, PVC, DN 75 X 50 MM, SERIE NORMAL PARA ESGOTOPREDIAL</v>
          </cell>
          <cell r="D1383" t="str">
            <v>UN</v>
          </cell>
          <cell r="E1383">
            <v>7.98</v>
          </cell>
        </row>
        <row r="1384">
          <cell r="A1384">
            <v>3662</v>
          </cell>
          <cell r="B1384" t="str">
            <v>INSUMO NACIONAL CAIXA</v>
          </cell>
          <cell r="C1384" t="str">
            <v>JUNCAO SIMPLES, PVC, DN 50 X 50 MM, SERIE NORMAL PARA ESGOTOPREDIAL</v>
          </cell>
          <cell r="D1384" t="str">
            <v>UN</v>
          </cell>
          <cell r="E1384">
            <v>5.38</v>
          </cell>
        </row>
        <row r="1385">
          <cell r="A1385">
            <v>3663</v>
          </cell>
          <cell r="B1385" t="str">
            <v>INSUMO NACIONAL CAIXA</v>
          </cell>
          <cell r="C1385" t="str">
            <v>JUNCAO PVC  ROSCAVEL, 45 GRAUS, 1", PARA AGUA FRIA PREDIAL</v>
          </cell>
          <cell r="D1385" t="str">
            <v>UN</v>
          </cell>
          <cell r="E1385">
            <v>15.51</v>
          </cell>
        </row>
        <row r="1386">
          <cell r="A1386">
            <v>3664</v>
          </cell>
          <cell r="B1386" t="str">
            <v>INSUMO NACIONAL CAIXA</v>
          </cell>
          <cell r="C1386" t="str">
            <v>JUNCAO PVC  ROSCAVEL, 45 GRAUS, 3/4", PARA AGUA FRIA PREDIAL</v>
          </cell>
          <cell r="D1386" t="str">
            <v>UN</v>
          </cell>
          <cell r="E1386">
            <v>8.8699999999999992</v>
          </cell>
        </row>
        <row r="1387">
          <cell r="A1387">
            <v>3665</v>
          </cell>
          <cell r="B1387" t="str">
            <v>INSUMO NACIONAL CAIXA</v>
          </cell>
          <cell r="C1387" t="str">
            <v>JUNCAO PVC, 45 GRAUS, ROSCAVEL, 2", AGUA FRIA PREDIAL</v>
          </cell>
          <cell r="D1387" t="str">
            <v>UN</v>
          </cell>
          <cell r="E1387">
            <v>39.67</v>
          </cell>
        </row>
        <row r="1388">
          <cell r="A1388">
            <v>3666</v>
          </cell>
          <cell r="B1388" t="str">
            <v>INSUMO NACIONAL CAIXA</v>
          </cell>
          <cell r="C1388" t="str">
            <v>JUNCAO SIMPLES, PVC, 45 GRAUS, DN 40 X 40 MM, SERIE NORMAL PARA ESGOTO PREDIAL</v>
          </cell>
          <cell r="D1388" t="str">
            <v>UN</v>
          </cell>
          <cell r="E1388">
            <v>2.25</v>
          </cell>
        </row>
        <row r="1389">
          <cell r="A1389">
            <v>3668</v>
          </cell>
          <cell r="B1389" t="str">
            <v>INSUMO NACIONAL CAIXA</v>
          </cell>
          <cell r="C1389" t="str">
            <v>JUNCAO DUPLA, PVC SOLDAVEL, DN 100 X 100 X 100 MM , SERIE NORMAL PARA ESGOTO PREDIAL</v>
          </cell>
          <cell r="D1389" t="str">
            <v>UN</v>
          </cell>
          <cell r="E1389">
            <v>24.52</v>
          </cell>
        </row>
        <row r="1390">
          <cell r="A1390">
            <v>3669</v>
          </cell>
          <cell r="B1390" t="str">
            <v>INSUMO NACIONAL CAIXA</v>
          </cell>
          <cell r="C1390" t="str">
            <v>JUNCAO DE REDUCAO INVERTIDA, PVC SOLDAVEL, 75 X 50 MM, SERIENORMAL PARA ESGOTO PREDIAL</v>
          </cell>
          <cell r="D1390" t="str">
            <v>UN</v>
          </cell>
          <cell r="E1390">
            <v>7.45</v>
          </cell>
        </row>
        <row r="1391">
          <cell r="A1391">
            <v>3670</v>
          </cell>
          <cell r="B1391" t="str">
            <v>INSUMO NACIONAL CAIXA</v>
          </cell>
          <cell r="C1391" t="str">
            <v>JUNCAO SIMPLES, PVC, 45 GRAUS, DN 100 X 100 MM, SERIE NORMALPARA ESGOTO PREDIAL</v>
          </cell>
          <cell r="D1391" t="str">
            <v>UN</v>
          </cell>
          <cell r="E1391">
            <v>14.4</v>
          </cell>
        </row>
        <row r="1392">
          <cell r="A1392">
            <v>3671</v>
          </cell>
          <cell r="B1392" t="str">
            <v>INSUMO NACIONAL CAIXA</v>
          </cell>
          <cell r="C1392" t="str">
            <v>JUNTA PLASTICA DE DILATACAO PARA PISOS, COR CINZA, 17 X 3 MM(ALTURA X ESPESSURA)</v>
          </cell>
          <cell r="D1392" t="str">
            <v>M</v>
          </cell>
          <cell r="E1392">
            <v>1.4</v>
          </cell>
        </row>
        <row r="1393">
          <cell r="A1393">
            <v>3672</v>
          </cell>
          <cell r="B1393" t="str">
            <v>INSUMO NACIONAL CAIXA</v>
          </cell>
          <cell r="C1393" t="str">
            <v>JUNTA PLASTICA DE DILATACAO PARA PISOS, COR CINZA, 10 X 4,5MM (ALTURA X ESPESSURA)</v>
          </cell>
          <cell r="D1393" t="str">
            <v>M</v>
          </cell>
          <cell r="E1393">
            <v>1.48</v>
          </cell>
        </row>
        <row r="1394">
          <cell r="A1394">
            <v>3673</v>
          </cell>
          <cell r="B1394" t="str">
            <v>INSUMO NACIONAL CAIXA</v>
          </cell>
          <cell r="C1394" t="str">
            <v>JUNTA PLASTICA DE DILATACAO PARA PISOS, COR CINZA, 27 X 3 MM(ALTURA X ESPESSURA)</v>
          </cell>
          <cell r="D1394" t="str">
            <v>M</v>
          </cell>
          <cell r="E1394">
            <v>2.2000000000000002</v>
          </cell>
        </row>
        <row r="1395">
          <cell r="A1395">
            <v>3674</v>
          </cell>
          <cell r="B1395" t="str">
            <v>INSUMO NACIONAL CAIXA</v>
          </cell>
          <cell r="C1395" t="str">
            <v>JUNTA DILATACAO ELASTICA PARA CONCRETO (FUGENBAND) O-12, ATE5 MCA</v>
          </cell>
          <cell r="D1395" t="str">
            <v>M</v>
          </cell>
          <cell r="E1395">
            <v>93.94</v>
          </cell>
        </row>
        <row r="1396">
          <cell r="A1396">
            <v>3676</v>
          </cell>
          <cell r="B1396" t="str">
            <v>INSUMO NACIONAL CAIXA</v>
          </cell>
          <cell r="C1396" t="str">
            <v>JUNTA DILATACAO ELASTICA PARA CONCRETO (FUGENBAND) O-35/10,ATE 100 MCA</v>
          </cell>
          <cell r="D1396" t="str">
            <v>M</v>
          </cell>
          <cell r="E1396">
            <v>525.99</v>
          </cell>
        </row>
        <row r="1397">
          <cell r="A1397">
            <v>3678</v>
          </cell>
          <cell r="B1397" t="str">
            <v>INSUMO NACIONAL CAIXA</v>
          </cell>
          <cell r="C1397" t="str">
            <v>PERFIL ELASTOMERICO PRE-FORMADO EM EPMD, PARA JUNTA DE DILATACAO DE USO GERAL EM MEDIAS SOLICITACOES, 8 MM DE LARGURA, MOVIMENTACAO DE *5 A 11* MM</v>
          </cell>
          <cell r="D1397" t="str">
            <v>M</v>
          </cell>
          <cell r="E1397">
            <v>96.85</v>
          </cell>
        </row>
        <row r="1398">
          <cell r="A1398">
            <v>3679</v>
          </cell>
          <cell r="B1398" t="str">
            <v>INSUMO NACIONAL CAIXA</v>
          </cell>
          <cell r="C1398" t="str">
            <v>JUNTA DILATACAO ELASTICA PARA CONCRETO (FUGENBAND) O-35/6, ATE 100 MCA</v>
          </cell>
          <cell r="D1398" t="str">
            <v>M</v>
          </cell>
          <cell r="E1398">
            <v>435.17</v>
          </cell>
        </row>
        <row r="1399">
          <cell r="A1399">
            <v>3681</v>
          </cell>
          <cell r="B1399" t="str">
            <v>INSUMO NACIONAL CAIXA</v>
          </cell>
          <cell r="C1399" t="str">
            <v>JUNTA DILATACAO ELASTICA PARA CONCRETO (FUGENBAND) O-22, ATE30 MCA</v>
          </cell>
          <cell r="D1399" t="str">
            <v>M</v>
          </cell>
          <cell r="E1399">
            <v>139.77000000000001</v>
          </cell>
        </row>
        <row r="1400">
          <cell r="A1400">
            <v>3729</v>
          </cell>
          <cell r="B1400" t="str">
            <v>INSUMO NACIONAL CAIXA</v>
          </cell>
          <cell r="C1400" t="str">
            <v>KIT CAVALETE PVC COM REGISTRO 1/2", COMPLETO</v>
          </cell>
          <cell r="D1400" t="str">
            <v>UN</v>
          </cell>
          <cell r="E1400">
            <v>36.46</v>
          </cell>
        </row>
        <row r="1401">
          <cell r="A1401">
            <v>3731</v>
          </cell>
          <cell r="B1401" t="str">
            <v>INSUMO NACIONAL CAIXA</v>
          </cell>
          <cell r="C1401" t="str">
            <v>LADRILHO HIDRAULICO, *20 x 20* CM, E= 2 CM, DADOS (36), CORNATURAL.</v>
          </cell>
          <cell r="D1401" t="str">
            <v>M2</v>
          </cell>
          <cell r="E1401">
            <v>68.06</v>
          </cell>
        </row>
        <row r="1402">
          <cell r="A1402">
            <v>3733</v>
          </cell>
          <cell r="B1402" t="str">
            <v>INSUMO NACIONAL CAIXA</v>
          </cell>
          <cell r="C1402" t="str">
            <v>LADRILHO HIDRAULICO, *20 x 20* CM, E= 2 CM, PADRAO COPACABANA, 2 CORES (PRETO E BRANCO).</v>
          </cell>
          <cell r="D1402" t="str">
            <v>M2</v>
          </cell>
          <cell r="E1402">
            <v>73.319999999999993</v>
          </cell>
        </row>
        <row r="1403">
          <cell r="A1403">
            <v>3736</v>
          </cell>
          <cell r="B1403" t="str">
            <v>INSUMO NACIONAL CAIXA</v>
          </cell>
          <cell r="C1403" t="str">
            <v>LAJE PRE-MOLDADA CONVENCIONAL (LAJOTAS + VIGOTAS) PARA FORRO, UNIDIRECIONAL, SOBRECARGA DE 100 KG/M2, VAO ATE 4,00 M (SEM COLOCACAO)</v>
          </cell>
          <cell r="D1403" t="str">
            <v>M2</v>
          </cell>
          <cell r="E1403">
            <v>28.3</v>
          </cell>
        </row>
        <row r="1404">
          <cell r="A1404">
            <v>3737</v>
          </cell>
          <cell r="B1404" t="str">
            <v>INSUMO NACIONAL CAIXA</v>
          </cell>
          <cell r="C1404" t="str">
            <v>LAJE PRE-MOLDADA CONVENCIONAL (LAJOTAS + VIGOTAS) PARA PISO,UNIDIRECIONAL, SOBRECARGA DE 350 KG/M2, VAO ATE 4,50 M (SEMCOLOCACAO)</v>
          </cell>
          <cell r="D1404" t="str">
            <v>M2</v>
          </cell>
          <cell r="E1404">
            <v>35.64</v>
          </cell>
        </row>
        <row r="1405">
          <cell r="A1405">
            <v>3738</v>
          </cell>
          <cell r="B1405" t="str">
            <v>INSUMO NACIONAL CAIXA</v>
          </cell>
          <cell r="C1405" t="str">
            <v>LAJE PRE-MOLDADA CONVENCIONAL (LAJOTAS + VIGOTAS) PARA PISO,UNIDIRECIONAL, SOBRECARGA DE 350 KG/M2, VAO ATE 5,00 M (SEMCOLOCACAO)</v>
          </cell>
          <cell r="D1405" t="str">
            <v>M2</v>
          </cell>
          <cell r="E1405">
            <v>41.13</v>
          </cell>
        </row>
        <row r="1406">
          <cell r="A1406">
            <v>3739</v>
          </cell>
          <cell r="B1406" t="str">
            <v>INSUMO NACIONAL CAIXA</v>
          </cell>
          <cell r="C1406" t="str">
            <v>LAJE PRE-MOLDADA CONVENCIONAL (LAJOTAS + VIGOTAS) PARA PISO,UNIDIRECIONAL, SOBRECARGA DE 200 KG/M2, VAO ATE 5,00 M (SEMCOLOCACAO)</v>
          </cell>
          <cell r="D1406" t="str">
            <v>M2</v>
          </cell>
          <cell r="E1406">
            <v>34</v>
          </cell>
        </row>
        <row r="1407">
          <cell r="A1407">
            <v>3740</v>
          </cell>
          <cell r="B1407" t="str">
            <v>INSUMO NACIONAL CAIXA</v>
          </cell>
          <cell r="C1407" t="str">
            <v>!EM PROCESSO DE DESATIVACAO! LAJE PRE-MOLDADA DE PISO TRELICADA SOBRECARGA 200KG/M2 VAO ATE 7,00M</v>
          </cell>
          <cell r="D1407" t="str">
            <v>M2</v>
          </cell>
          <cell r="E1407">
            <v>72.77</v>
          </cell>
        </row>
        <row r="1408">
          <cell r="A1408">
            <v>3741</v>
          </cell>
          <cell r="B1408" t="str">
            <v>INSUMO NACIONAL CAIXA</v>
          </cell>
          <cell r="C1408" t="str">
            <v>LAJE PRE-MOLDADA CONVENCIONAL (LAJOTAS + VIGOTAS) PARA FORRO, UNIDIRECIONAL, SOBRECARGA DE 100 KG/M2, VAO ATE 4,50 M (SEM COLOCACAO)</v>
          </cell>
          <cell r="D1408" t="str">
            <v>M2</v>
          </cell>
          <cell r="E1408">
            <v>29.5</v>
          </cell>
        </row>
        <row r="1409">
          <cell r="A1409">
            <v>3742</v>
          </cell>
          <cell r="B1409" t="str">
            <v>INSUMO NACIONAL CAIXA</v>
          </cell>
          <cell r="C1409" t="str">
            <v>LAJE PRE-MOLDADA TRELICADA (LAJOTAS + VIGOTAS) PARA FORRO, UNIDIRECIONAL, SOBRECARGA DE 100 KG/M2, VAO ATE 6,00 M (SEM COLOCACAO)</v>
          </cell>
          <cell r="D1409" t="str">
            <v>M2</v>
          </cell>
          <cell r="E1409">
            <v>42.66</v>
          </cell>
        </row>
        <row r="1410">
          <cell r="A1410">
            <v>3743</v>
          </cell>
          <cell r="B1410" t="str">
            <v>INSUMO NACIONAL CAIXA</v>
          </cell>
          <cell r="C1410" t="str">
            <v>LAJE PRE-MOLDADA CONVENCIONAL (LAJOTAS + VIGOTAS) PARA PISO,UNIDIRECIONAL, SOBRECARGA DE 200 KG/M2, VAO ATE 3,50 M (SEMCOLOCACAO)</v>
          </cell>
          <cell r="D1410" t="str">
            <v>M2</v>
          </cell>
          <cell r="E1410">
            <v>29.39</v>
          </cell>
        </row>
        <row r="1411">
          <cell r="A1411">
            <v>3744</v>
          </cell>
          <cell r="B1411" t="str">
            <v>INSUMO NACIONAL CAIXA</v>
          </cell>
          <cell r="C1411" t="str">
            <v>LAJE PRE-MOLDADA CONVENCIONAL (LAJOTAS + VIGOTAS) PARA PISO,UNIDIRECIONAL, SOBRECARGA DE 200 KG/M2, VAO ATE 4,50 M (SEMCOLOCACAO)</v>
          </cell>
          <cell r="D1411" t="str">
            <v>M2</v>
          </cell>
          <cell r="E1411">
            <v>32.35</v>
          </cell>
        </row>
        <row r="1412">
          <cell r="A1412">
            <v>3745</v>
          </cell>
          <cell r="B1412" t="str">
            <v>INSUMO NACIONAL CAIXA</v>
          </cell>
          <cell r="C1412" t="str">
            <v>LAJE PRE-MOLDADA CONVENCIONAL (LAJOTAS + VIGOTAS) PARA FORRO, UNIDIRECIONAL, SOBRECARGA 100 KG/M2, VAO ATE 5,00 M (SEM COLOCACAO)</v>
          </cell>
          <cell r="D1412" t="str">
            <v>M2</v>
          </cell>
          <cell r="E1412">
            <v>31.81</v>
          </cell>
        </row>
        <row r="1413">
          <cell r="A1413">
            <v>3746</v>
          </cell>
          <cell r="B1413" t="str">
            <v>INSUMO NACIONAL CAIXA</v>
          </cell>
          <cell r="C1413" t="str">
            <v>LAJE PRE-MOLDADA TRELICADA (LAJOTAS + VIGOTAS) PARA PISO, UNIDIRECIONAL, SOBRECARGA DE 200 KG/M2, VAO ATE 6,00 M (SEM COLOCACAO)</v>
          </cell>
          <cell r="D1413" t="str">
            <v>M2</v>
          </cell>
          <cell r="E1413">
            <v>49.82</v>
          </cell>
        </row>
        <row r="1414">
          <cell r="A1414">
            <v>3747</v>
          </cell>
          <cell r="B1414" t="str">
            <v>INSUMO NACIONAL CAIXA</v>
          </cell>
          <cell r="C1414" t="str">
            <v>LAJE PRE-MOLDADA CONVENCIONAL (LAJOTAS + VIGOTAS) PARA PISO,UNIDIRECIONAL, SOBRECARGA 350 KG/M2 VAO ATE 3,50 M (SEM COLOCACAO)</v>
          </cell>
          <cell r="D1414" t="str">
            <v>M2</v>
          </cell>
          <cell r="E1414">
            <v>32.35</v>
          </cell>
        </row>
        <row r="1415">
          <cell r="A1415">
            <v>3748</v>
          </cell>
          <cell r="B1415" t="str">
            <v>INSUMO NACIONAL CAIXA</v>
          </cell>
          <cell r="C1415" t="str">
            <v>!EM PROCESSO DE DESATIVACAO! LAJE PRE-MOLDADA DE PISO TRELICADA SOBRECARGA 100KG/M2 VAO ATE 7,00M</v>
          </cell>
          <cell r="D1415" t="str">
            <v>M2</v>
          </cell>
          <cell r="E1415">
            <v>60.64</v>
          </cell>
        </row>
        <row r="1416">
          <cell r="A1416">
            <v>3749</v>
          </cell>
          <cell r="B1416" t="str">
            <v>INSUMO NACIONAL CAIXA</v>
          </cell>
          <cell r="C1416" t="str">
            <v>LAMPADA VAPOR MERCURIO 250 W (BASE E40)</v>
          </cell>
          <cell r="D1416" t="str">
            <v>UN</v>
          </cell>
          <cell r="E1416">
            <v>24.18</v>
          </cell>
        </row>
        <row r="1417">
          <cell r="A1417">
            <v>3750</v>
          </cell>
          <cell r="B1417" t="str">
            <v>INSUMO NACIONAL CAIXA</v>
          </cell>
          <cell r="C1417" t="str">
            <v>LAMPADA DE LUZ MISTA 250 W, BASE E27 (220 V)</v>
          </cell>
          <cell r="D1417" t="str">
            <v>UN</v>
          </cell>
          <cell r="E1417">
            <v>20.45</v>
          </cell>
        </row>
        <row r="1418">
          <cell r="A1418">
            <v>3751</v>
          </cell>
          <cell r="B1418" t="str">
            <v>INSUMO NACIONAL CAIXA</v>
          </cell>
          <cell r="C1418" t="str">
            <v>LAMPADA VAPOR MERCURIO 400 W (BASE E40)</v>
          </cell>
          <cell r="D1418" t="str">
            <v>UN</v>
          </cell>
          <cell r="E1418">
            <v>33</v>
          </cell>
        </row>
        <row r="1419">
          <cell r="A1419">
            <v>3752</v>
          </cell>
          <cell r="B1419" t="str">
            <v>INSUMO NACIONAL CAIXA</v>
          </cell>
          <cell r="C1419" t="str">
            <v>LAMPADA VAPOR METALICO TUBULAR 400 W (BASE E40)</v>
          </cell>
          <cell r="D1419" t="str">
            <v>UN</v>
          </cell>
          <cell r="E1419">
            <v>54.43</v>
          </cell>
        </row>
        <row r="1420">
          <cell r="A1420">
            <v>3753</v>
          </cell>
          <cell r="B1420" t="str">
            <v>INSUMO NACIONAL CAIXA</v>
          </cell>
          <cell r="C1420" t="str">
            <v>LAMPADA FLUORESCENTE TUBULAR T10 DE 20 W, BIVOLT</v>
          </cell>
          <cell r="D1420" t="str">
            <v>UN</v>
          </cell>
          <cell r="E1420">
            <v>5.14</v>
          </cell>
        </row>
        <row r="1421">
          <cell r="A1421">
            <v>3754</v>
          </cell>
          <cell r="B1421" t="str">
            <v>INSUMO NACIONAL CAIXA</v>
          </cell>
          <cell r="C1421" t="str">
            <v>LAMPADA FLUORESCENTE TUBULAR T10 DE 40 W, BIVOLT</v>
          </cell>
          <cell r="D1421" t="str">
            <v>UN</v>
          </cell>
          <cell r="E1421">
            <v>5.14</v>
          </cell>
        </row>
        <row r="1422">
          <cell r="A1422">
            <v>3755</v>
          </cell>
          <cell r="B1422" t="str">
            <v>INSUMO NACIONAL CAIXA</v>
          </cell>
          <cell r="C1422" t="str">
            <v>LAMPADA DE LUZ MISTA 160 W, BASE E27 (220 V)</v>
          </cell>
          <cell r="D1422" t="str">
            <v>UN</v>
          </cell>
          <cell r="E1422">
            <v>15.21</v>
          </cell>
        </row>
        <row r="1423">
          <cell r="A1423">
            <v>3756</v>
          </cell>
          <cell r="B1423" t="str">
            <v>INSUMO NACIONAL CAIXA</v>
          </cell>
          <cell r="C1423" t="str">
            <v>LAMPADA DE LUZ MISTA 500 W, BASE E40 (220 V)</v>
          </cell>
          <cell r="D1423" t="str">
            <v>UN</v>
          </cell>
          <cell r="E1423">
            <v>38.22</v>
          </cell>
        </row>
        <row r="1424">
          <cell r="A1424">
            <v>3757</v>
          </cell>
          <cell r="B1424" t="str">
            <v>INSUMO NACIONAL CAIXA</v>
          </cell>
          <cell r="C1424" t="str">
            <v>LAMPADA VAPOR DE SODIO OVOIDE 250 W (BASE E40)</v>
          </cell>
          <cell r="D1424" t="str">
            <v>UN</v>
          </cell>
          <cell r="E1424">
            <v>33.979999999999997</v>
          </cell>
        </row>
        <row r="1425">
          <cell r="A1425">
            <v>3758</v>
          </cell>
          <cell r="B1425" t="str">
            <v>INSUMO NACIONAL CAIXA</v>
          </cell>
          <cell r="C1425" t="str">
            <v>LAMPADA VAPOR DE SODIO OVOIDE 400 W (BASE E40)</v>
          </cell>
          <cell r="D1425" t="str">
            <v>UN</v>
          </cell>
          <cell r="E1425">
            <v>39.619999999999997</v>
          </cell>
        </row>
        <row r="1426">
          <cell r="A1426">
            <v>3763</v>
          </cell>
          <cell r="B1426" t="str">
            <v>INSUMO NACIONAL CAIXA</v>
          </cell>
          <cell r="C1426" t="str">
            <v>!EM PROCESSO DE DESATIVACAO! LAMPADA INCANDESCENTE TRANSPARENTE 100 W, BASE E27 (127/220 V)</v>
          </cell>
          <cell r="D1426" t="str">
            <v>UN</v>
          </cell>
          <cell r="E1426">
            <v>1.34</v>
          </cell>
        </row>
        <row r="1427">
          <cell r="A1427">
            <v>3764</v>
          </cell>
          <cell r="B1427" t="str">
            <v>INSUMO NACIONAL CAIXA</v>
          </cell>
          <cell r="C1427" t="str">
            <v>!EM PROCESSO DE DESATIVACAO! LAMPADA INCANDESCENTE TRANSPARENTE 60 W, BASE E27 (127/220 V)</v>
          </cell>
          <cell r="D1427" t="str">
            <v>UN</v>
          </cell>
          <cell r="E1427">
            <v>1.04</v>
          </cell>
        </row>
        <row r="1428">
          <cell r="A1428">
            <v>3767</v>
          </cell>
          <cell r="B1428" t="str">
            <v>INSUMO NACIONAL CAIXA</v>
          </cell>
          <cell r="C1428" t="str">
            <v>LIXA EM FOLHA PARA PAREDE OU MADEIRA, NUMERO 120 (COR VERMELHA)</v>
          </cell>
          <cell r="D1428" t="str">
            <v>UN</v>
          </cell>
          <cell r="E1428">
            <v>0.69</v>
          </cell>
        </row>
        <row r="1429">
          <cell r="A1429">
            <v>3768</v>
          </cell>
          <cell r="B1429" t="str">
            <v>INSUMO NACIONAL CAIXA</v>
          </cell>
          <cell r="C1429" t="str">
            <v>LIXA EM FOLHA PARA FERRO, NUMERO 150</v>
          </cell>
          <cell r="D1429" t="str">
            <v>UN</v>
          </cell>
          <cell r="E1429">
            <v>2.92</v>
          </cell>
        </row>
        <row r="1430">
          <cell r="A1430">
            <v>3777</v>
          </cell>
          <cell r="B1430" t="str">
            <v>INSUMO NACIONAL CAIXA</v>
          </cell>
          <cell r="C1430" t="str">
            <v>LONA PLASTICA PRETA, E= 150 MICRA</v>
          </cell>
          <cell r="D1430" t="str">
            <v>M2</v>
          </cell>
          <cell r="E1430">
            <v>0.79</v>
          </cell>
        </row>
        <row r="1431">
          <cell r="A1431">
            <v>3779</v>
          </cell>
          <cell r="B1431" t="str">
            <v>INSUMO NACIONAL CAIXA</v>
          </cell>
          <cell r="C1431" t="str">
            <v>LONA PLASTICA, PRETA, LARGURA  8 M, E= 150 MICRA</v>
          </cell>
          <cell r="D1431" t="str">
            <v>M</v>
          </cell>
          <cell r="E1431">
            <v>6.58</v>
          </cell>
        </row>
        <row r="1432">
          <cell r="A1432">
            <v>3780</v>
          </cell>
          <cell r="B1432" t="str">
            <v>INSUMO NACIONAL CAIXA</v>
          </cell>
          <cell r="C1432" t="str">
            <v>LUMINARIA PARA LAMPADA FLUORESCENTE COM CALHA DE SOBREPOR EMCHAPA DE ACO, INCLUINDO 1 LAMPADA DE 40 W E REATOR ELETRONICO DE PARTIDA RAPIDA.</v>
          </cell>
          <cell r="D1432" t="str">
            <v>UN</v>
          </cell>
          <cell r="E1432">
            <v>55.15</v>
          </cell>
        </row>
        <row r="1433">
          <cell r="A1433">
            <v>3784</v>
          </cell>
          <cell r="B1433" t="str">
            <v>INSUMO NACIONAL CAIXA</v>
          </cell>
          <cell r="C1433" t="str">
            <v>!EM PROCESSO DE DESATIVACAO! LUMINARIA CALHA SOBREPOR EM CHAPA ACO C/ 4 LAMPADAS FLUORESCENTES 40W (COMPLETA, INCL. REATOR PART RAPIDA E LAMPADAS)</v>
          </cell>
          <cell r="D1433" t="str">
            <v>UN</v>
          </cell>
          <cell r="E1433">
            <v>151.07</v>
          </cell>
        </row>
        <row r="1434">
          <cell r="A1434">
            <v>3785</v>
          </cell>
          <cell r="B1434" t="str">
            <v>INSUMO NACIONAL CAIXA</v>
          </cell>
          <cell r="C1434" t="str">
            <v>!EM PROCESSO DE DESATIVACAO! LUMINARIA DE SOBREPOR EM CHAPADE ACO PARA LAMPADA FLUORESCENTE, COM 4 LAMPADAS DE 14 W E REATOR INCLUSOS</v>
          </cell>
          <cell r="D1434" t="str">
            <v>UN</v>
          </cell>
          <cell r="E1434">
            <v>129.75</v>
          </cell>
        </row>
        <row r="1435">
          <cell r="A1435">
            <v>3786</v>
          </cell>
          <cell r="B1435" t="str">
            <v>INSUMO NACIONAL CAIXA</v>
          </cell>
          <cell r="C1435" t="str">
            <v>!EM PROCESSO DE DESATIVACAO! LUMINARIA CALHA SOBREPOR EM CHAPA ACO C/ 3 LAMPADAS FLUORESCENTES 4OW (COMPLETA, INCL. REATOR PART RAPIDA E LAMPADAS)</v>
          </cell>
          <cell r="D1435" t="str">
            <v>UN</v>
          </cell>
          <cell r="E1435">
            <v>117.85</v>
          </cell>
        </row>
        <row r="1436">
          <cell r="A1436">
            <v>3787</v>
          </cell>
          <cell r="B1436" t="str">
            <v>INSUMO NACIONAL CAIXA</v>
          </cell>
          <cell r="C1436" t="str">
            <v>!EM PROCESSO DE DESATIVACAO! LUMINARIA FECHADA P/ ILUMINACAOPUBLICA, TIPO X-35 PETERCO OU EQUIV,  (COMPLETA, INCL. LAMPADA VAPOR MERCURIO 400W)</v>
          </cell>
          <cell r="D1436" t="str">
            <v>UN</v>
          </cell>
          <cell r="E1436">
            <v>355.33</v>
          </cell>
        </row>
        <row r="1437">
          <cell r="A1437">
            <v>3788</v>
          </cell>
          <cell r="B1437" t="str">
            <v>INSUMO NACIONAL CAIXA</v>
          </cell>
          <cell r="C1437" t="str">
            <v>LUMINARIA CALHA SOBREPOR EM CHAPA ACO C/ 1 LAMPADA FLUORESCENTE 20W   (COMPLETA, INCL. REATOR PART RAPIDA E LAMPADA)</v>
          </cell>
          <cell r="D1437" t="str">
            <v>UN</v>
          </cell>
          <cell r="E1437">
            <v>48.23</v>
          </cell>
        </row>
        <row r="1438">
          <cell r="A1438">
            <v>3793</v>
          </cell>
          <cell r="B1438" t="str">
            <v>INSUMO NACIONAL CAIXA</v>
          </cell>
          <cell r="C1438" t="str">
            <v>!EM PROCESSO DE DESATIVACAO! LUMINARIA PROVA DE TEMPO E GASES, TIPO YLC-16/2 CASTIMETAL OU EQUIV   (COMPLETA, INCL. LAMPADA INCANDESCENTE DE 200W)</v>
          </cell>
          <cell r="D1438" t="str">
            <v>UN</v>
          </cell>
          <cell r="E1438">
            <v>152.94</v>
          </cell>
        </row>
        <row r="1439">
          <cell r="A1439">
            <v>3798</v>
          </cell>
          <cell r="B1439" t="str">
            <v>INSUMO NACIONAL CAIXA</v>
          </cell>
          <cell r="C1439" t="str">
            <v>LUMINARIA ABERTA P/ ILUMINACAO PUBLICA, TIPO X-57 PETERCO OUEQUIV</v>
          </cell>
          <cell r="D1439" t="str">
            <v>UN</v>
          </cell>
          <cell r="E1439">
            <v>44.79</v>
          </cell>
        </row>
        <row r="1440">
          <cell r="A1440">
            <v>3799</v>
          </cell>
          <cell r="B1440" t="str">
            <v>INSUMO NACIONAL CAIXA</v>
          </cell>
          <cell r="C1440" t="str">
            <v>LUMINARIA CALHA SOBREPOR EM CHAPA ACO C/ 2 LAMPADAS FLUORESCENTES 40W (COMPLETA, INCL REATOR PART RAPIDA E LAMPADAS)</v>
          </cell>
          <cell r="D1440" t="str">
            <v>UN</v>
          </cell>
          <cell r="E1440">
            <v>81.8</v>
          </cell>
        </row>
        <row r="1441">
          <cell r="A1441">
            <v>3803</v>
          </cell>
          <cell r="B1441" t="str">
            <v>INSUMO NACIONAL CAIXA</v>
          </cell>
          <cell r="C1441" t="str">
            <v>LUMINARIA PLAFONIER SOBREPOR ARO/BASE METALICA C/ GLOBO ESFERICO VIDRO LEITOSO BOCA 10CM DIAM 20CM P/ 1 LAMP INCAND, INCL SOQUETE PORCELANA</v>
          </cell>
          <cell r="D1441" t="str">
            <v>UN</v>
          </cell>
          <cell r="E1441">
            <v>28.94</v>
          </cell>
        </row>
        <row r="1442">
          <cell r="A1442">
            <v>3806</v>
          </cell>
          <cell r="B1442" t="str">
            <v>INSUMO NACIONAL CAIXA</v>
          </cell>
          <cell r="C1442" t="str">
            <v>!EM PROCESSO DE DESATIVACAO! LUMINARIA AQUATIC PIAL REF. 60456 BRANCA</v>
          </cell>
          <cell r="D1442" t="str">
            <v>UN</v>
          </cell>
          <cell r="E1442">
            <v>155.15</v>
          </cell>
        </row>
        <row r="1443">
          <cell r="A1443">
            <v>3807</v>
          </cell>
          <cell r="B1443" t="str">
            <v>INSUMO NACIONAL CAIXA</v>
          </cell>
          <cell r="C1443" t="str">
            <v>!EM PROCESSO DE DESATIVACAO! LUMINARIA PROVA DE TEMPO E GASES, TIPO YLC-16/1 CASTIMETAL OU EQUIV, C/ LAMPADA INCANDESCENTE DE 100W</v>
          </cell>
          <cell r="D1443" t="str">
            <v>UN</v>
          </cell>
          <cell r="E1443">
            <v>118.78</v>
          </cell>
        </row>
        <row r="1444">
          <cell r="A1444">
            <v>3811</v>
          </cell>
          <cell r="B1444" t="str">
            <v>INSUMO NACIONAL CAIXA</v>
          </cell>
          <cell r="C1444" t="str">
            <v>LUMINARIA CALHA SOBREPOR EM CHAPA ACO C/ 2 LAMPADAS FLUORESCENTES 20W TIPO TMS 500 PHILIPS OU EQUIV (COMPLETA, INCL. REAT PART RAP+LAMP+SUP)</v>
          </cell>
          <cell r="D1444" t="str">
            <v>UN</v>
          </cell>
          <cell r="E1444">
            <v>77.75</v>
          </cell>
        </row>
        <row r="1445">
          <cell r="A1445">
            <v>3812</v>
          </cell>
          <cell r="B1445" t="str">
            <v>INSUMO NACIONAL CAIXA</v>
          </cell>
          <cell r="C1445" t="str">
            <v>!EM PROCESSO DE DESATIVACAO! LUMINARIA CALHA SOBREPOR EM CHAPA ACO C/ 3 LAMPADAS FLUORESCENTES 2OW (COMPLETA, INCL. REATOR PART RAPIDA LAMPADAS)</v>
          </cell>
          <cell r="D1445" t="str">
            <v>UN</v>
          </cell>
          <cell r="E1445">
            <v>124.12</v>
          </cell>
        </row>
        <row r="1446">
          <cell r="A1446">
            <v>3825</v>
          </cell>
          <cell r="B1446" t="str">
            <v>INSUMO NACIONAL CAIXA</v>
          </cell>
          <cell r="C1446" t="str">
            <v>LUVA DE CORRER, PVC PBA, JE, DN 50 / DE 60 MM, PARA REDE AGUA (NBR 10351)</v>
          </cell>
          <cell r="D1446" t="str">
            <v>UN</v>
          </cell>
          <cell r="E1446">
            <v>6.14</v>
          </cell>
        </row>
        <row r="1447">
          <cell r="A1447">
            <v>3826</v>
          </cell>
          <cell r="B1447" t="str">
            <v>INSUMO NACIONAL CAIXA</v>
          </cell>
          <cell r="C1447" t="str">
            <v>LUVA DE CORRER, PVC PBA, JE, DN 100 / DE 110 MM, PARA REDE AGUA (NBR 10351)</v>
          </cell>
          <cell r="D1447" t="str">
            <v>UN</v>
          </cell>
          <cell r="E1447">
            <v>23.57</v>
          </cell>
        </row>
        <row r="1448">
          <cell r="A1448">
            <v>3827</v>
          </cell>
          <cell r="B1448" t="str">
            <v>INSUMO NACIONAL CAIXA</v>
          </cell>
          <cell r="C1448" t="str">
            <v>LUVA DE CORRER, PVC PBA, JE, DN 75 / DE 85 MM, PARA REDE AGUA (NBR 10351)</v>
          </cell>
          <cell r="D1448" t="str">
            <v>UN</v>
          </cell>
          <cell r="E1448">
            <v>13</v>
          </cell>
        </row>
        <row r="1449">
          <cell r="A1449">
            <v>3830</v>
          </cell>
          <cell r="B1449" t="str">
            <v>INSUMO NACIONAL CAIXA</v>
          </cell>
          <cell r="C1449" t="str">
            <v>LUVA DE CORRER PVC, JE, DN 250 MM, PARA REDE COLETORA DE ESGOTO (NBR 10569)</v>
          </cell>
          <cell r="D1449" t="str">
            <v>UN</v>
          </cell>
          <cell r="E1449">
            <v>68.08</v>
          </cell>
        </row>
        <row r="1450">
          <cell r="A1450">
            <v>3831</v>
          </cell>
          <cell r="B1450" t="str">
            <v>INSUMO NACIONAL CAIXA</v>
          </cell>
          <cell r="C1450" t="str">
            <v>LUVA DE CORRER PVC, JE, DN 300 MM, PARA REDE COLETORA DE ESGOTO (NBR 10569)</v>
          </cell>
          <cell r="D1450" t="str">
            <v>UN</v>
          </cell>
          <cell r="E1450">
            <v>105.47</v>
          </cell>
        </row>
        <row r="1451">
          <cell r="A1451">
            <v>3833</v>
          </cell>
          <cell r="B1451" t="str">
            <v>INSUMO NACIONAL CAIXA</v>
          </cell>
          <cell r="C1451" t="str">
            <v>LUVA DE CORRER PVC, JE, DN 100 MM, PARA REDE COLETORA DE ESGOTO (NBR 10569)</v>
          </cell>
          <cell r="D1451" t="str">
            <v>UN</v>
          </cell>
          <cell r="E1451">
            <v>7.12</v>
          </cell>
        </row>
        <row r="1452">
          <cell r="A1452">
            <v>3834</v>
          </cell>
          <cell r="B1452" t="str">
            <v>INSUMO NACIONAL CAIXA</v>
          </cell>
          <cell r="C1452" t="str">
            <v>LUVA DE CORRER PVC, JE, DN 125 MM, PARA REDE COLETORA DE ESGOTO (NBR 10569)</v>
          </cell>
          <cell r="D1452" t="str">
            <v>UN</v>
          </cell>
          <cell r="E1452">
            <v>11.52</v>
          </cell>
        </row>
        <row r="1453">
          <cell r="A1453">
            <v>3835</v>
          </cell>
          <cell r="B1453" t="str">
            <v>INSUMO NACIONAL CAIXA</v>
          </cell>
          <cell r="C1453" t="str">
            <v>LUVA DE CORRER PVC, JE, DN 150 MM, PARA REDE COLETORA DE ESGOTO (NBR 10569)</v>
          </cell>
          <cell r="D1453" t="str">
            <v>UN</v>
          </cell>
          <cell r="E1453">
            <v>15.99</v>
          </cell>
        </row>
        <row r="1454">
          <cell r="A1454">
            <v>3836</v>
          </cell>
          <cell r="B1454" t="str">
            <v>INSUMO NACIONAL CAIXA</v>
          </cell>
          <cell r="C1454" t="str">
            <v>LUVA DE CORRER PVC, JE, DN 200 MM, PARA REDE COLETORA DE ESGOTO (NBR 10569)</v>
          </cell>
          <cell r="D1454" t="str">
            <v>UN</v>
          </cell>
          <cell r="E1454">
            <v>41.35</v>
          </cell>
        </row>
        <row r="1455">
          <cell r="A1455">
            <v>3837</v>
          </cell>
          <cell r="B1455" t="str">
            <v>INSUMO NACIONAL CAIXA</v>
          </cell>
          <cell r="C1455" t="str">
            <v>LUVA SIMPLES, PVC PBA, JE, DN 100 / DE 110 MM, PARA REDE AGUA (NBR 10351)</v>
          </cell>
          <cell r="D1455" t="str">
            <v>UN</v>
          </cell>
          <cell r="E1455">
            <v>25.38</v>
          </cell>
        </row>
        <row r="1456">
          <cell r="A1456">
            <v>3838</v>
          </cell>
          <cell r="B1456" t="str">
            <v>INSUMO NACIONAL CAIXA</v>
          </cell>
          <cell r="C1456" t="str">
            <v>LUVA DE CORRER DEFOFO, PVC, JE, DN 150 MM</v>
          </cell>
          <cell r="D1456" t="str">
            <v>UN</v>
          </cell>
          <cell r="E1456">
            <v>37.56</v>
          </cell>
        </row>
        <row r="1457">
          <cell r="A1457">
            <v>3839</v>
          </cell>
          <cell r="B1457" t="str">
            <v>INSUMO NACIONAL CAIXA</v>
          </cell>
          <cell r="C1457" t="str">
            <v>LUVA DE CORRER DEFOFO, PVC, JE, DN 250 MM</v>
          </cell>
          <cell r="D1457" t="str">
            <v>UN</v>
          </cell>
          <cell r="E1457">
            <v>130.43</v>
          </cell>
        </row>
        <row r="1458">
          <cell r="A1458">
            <v>3840</v>
          </cell>
          <cell r="B1458" t="str">
            <v>INSUMO NACIONAL CAIXA</v>
          </cell>
          <cell r="C1458" t="str">
            <v>LUVA DE CORRER DEFOFO, PVC, JE, DN 100 MM</v>
          </cell>
          <cell r="D1458" t="str">
            <v>UN</v>
          </cell>
          <cell r="E1458">
            <v>15.76</v>
          </cell>
        </row>
        <row r="1459">
          <cell r="A1459">
            <v>3841</v>
          </cell>
          <cell r="B1459" t="str">
            <v>INSUMO NACIONAL CAIXA</v>
          </cell>
          <cell r="C1459" t="str">
            <v>LUVA DE CORRER PVC, JE, DN 350 MM, PARA REDE COLETORA DE ESGOTO (NBR 10569)</v>
          </cell>
          <cell r="D1459" t="str">
            <v>UN</v>
          </cell>
          <cell r="E1459">
            <v>206.09</v>
          </cell>
        </row>
        <row r="1460">
          <cell r="A1460">
            <v>3842</v>
          </cell>
          <cell r="B1460" t="str">
            <v>INSUMO NACIONAL CAIXA</v>
          </cell>
          <cell r="C1460" t="str">
            <v>LUVA DE CORRER PVC, JE, DN 400 MM, PARA REDE COLETORA DE ESGOTO (NBR 10569)</v>
          </cell>
          <cell r="D1460" t="str">
            <v>UN</v>
          </cell>
          <cell r="E1460">
            <v>278.7</v>
          </cell>
        </row>
        <row r="1461">
          <cell r="A1461">
            <v>3843</v>
          </cell>
          <cell r="B1461" t="str">
            <v>INSUMO NACIONAL CAIXA</v>
          </cell>
          <cell r="C1461" t="str">
            <v>LUVA DE CORRER DEFOFO, PVC, JE, DN 300 MM</v>
          </cell>
          <cell r="D1461" t="str">
            <v>UN</v>
          </cell>
          <cell r="E1461">
            <v>222.44</v>
          </cell>
        </row>
        <row r="1462">
          <cell r="A1462">
            <v>3844</v>
          </cell>
          <cell r="B1462" t="str">
            <v>INSUMO NACIONAL CAIXA</v>
          </cell>
          <cell r="C1462" t="str">
            <v>LUVA DE CORRER DEFOFO, PVC, JE, DN 200 MM</v>
          </cell>
          <cell r="D1462" t="str">
            <v>UN</v>
          </cell>
          <cell r="E1462">
            <v>106.23</v>
          </cell>
        </row>
        <row r="1463">
          <cell r="A1463">
            <v>3845</v>
          </cell>
          <cell r="B1463" t="str">
            <v>INSUMO NACIONAL CAIXA</v>
          </cell>
          <cell r="C1463" t="str">
            <v>LUVA SIMPLES, PVC PBA, JE, DN 50 / DE 60 MM, PARA REDE AGUA(NBR 10351)</v>
          </cell>
          <cell r="D1463" t="str">
            <v>UN</v>
          </cell>
          <cell r="E1463">
            <v>7.39</v>
          </cell>
        </row>
        <row r="1464">
          <cell r="A1464">
            <v>3846</v>
          </cell>
          <cell r="B1464" t="str">
            <v>INSUMO NACIONAL CAIXA</v>
          </cell>
          <cell r="C1464" t="str">
            <v>LUVA DE CORRER PARA TUBO ROSCAVEL, PVC, 1/2", PARA AGUA FRIAPREDIAL</v>
          </cell>
          <cell r="D1464" t="str">
            <v>UN</v>
          </cell>
          <cell r="E1464">
            <v>6.02</v>
          </cell>
        </row>
        <row r="1465">
          <cell r="A1465">
            <v>3847</v>
          </cell>
          <cell r="B1465" t="str">
            <v>INSUMO NACIONAL CAIXA</v>
          </cell>
          <cell r="C1465" t="str">
            <v>LUVA DE CORRER PARA TUBO SOLDAVEL, PVC, 50 MM, PARA AGUA FRIA PREDIAL</v>
          </cell>
          <cell r="D1465" t="str">
            <v>UN</v>
          </cell>
          <cell r="E1465">
            <v>16.62</v>
          </cell>
        </row>
        <row r="1466">
          <cell r="A1466">
            <v>3848</v>
          </cell>
          <cell r="B1466" t="str">
            <v>INSUMO NACIONAL CAIXA</v>
          </cell>
          <cell r="C1466" t="str">
            <v>LUVA DE CORRER, PVC, DN 50 MM, PARA ESGOTO PREDIAL</v>
          </cell>
          <cell r="D1466" t="str">
            <v>UN</v>
          </cell>
          <cell r="E1466">
            <v>5.64</v>
          </cell>
        </row>
        <row r="1467">
          <cell r="A1467">
            <v>3850</v>
          </cell>
          <cell r="B1467" t="str">
            <v>INSUMO NACIONAL CAIXA</v>
          </cell>
          <cell r="C1467" t="str">
            <v>LUVA DE REDUCAO SOLDAVEL, PVC, 60 MM X 50 MM, PARA AGUA FRIAPREDIAL</v>
          </cell>
          <cell r="D1467" t="str">
            <v>UN</v>
          </cell>
          <cell r="E1467">
            <v>6.21</v>
          </cell>
        </row>
        <row r="1468">
          <cell r="A1468">
            <v>3854</v>
          </cell>
          <cell r="B1468" t="str">
            <v>INSUMO NACIONAL CAIXA</v>
          </cell>
          <cell r="C1468" t="str">
            <v>LUVA DE CORRER PARA TUBO SOLDAVEL, PVC, 20 MM, PARA AGUA FRIA PREDIAL</v>
          </cell>
          <cell r="D1468" t="str">
            <v>UN</v>
          </cell>
          <cell r="E1468">
            <v>5.17</v>
          </cell>
        </row>
        <row r="1469">
          <cell r="A1469">
            <v>3855</v>
          </cell>
          <cell r="B1469" t="str">
            <v>INSUMO NACIONAL CAIXA</v>
          </cell>
          <cell r="C1469" t="str">
            <v>LUVA SOLDAVEL COM BUCHA DE LATAO, PVC, 20 MM X 1/2"</v>
          </cell>
          <cell r="D1469" t="str">
            <v>UN</v>
          </cell>
          <cell r="E1469">
            <v>3.15</v>
          </cell>
        </row>
        <row r="1470">
          <cell r="A1470">
            <v>3856</v>
          </cell>
          <cell r="B1470" t="str">
            <v>INSUMO NACIONAL CAIXA</v>
          </cell>
          <cell r="C1470" t="str">
            <v>LUVA SOLDAVEL COM ROSCA, PVC, 25 MM X 1/2", PARA AGUA FRIA PREDIAL</v>
          </cell>
          <cell r="D1470" t="str">
            <v>UN</v>
          </cell>
          <cell r="E1470">
            <v>1.1599999999999999</v>
          </cell>
        </row>
        <row r="1471">
          <cell r="A1471">
            <v>3859</v>
          </cell>
          <cell r="B1471" t="str">
            <v>INSUMO NACIONAL CAIXA</v>
          </cell>
          <cell r="C1471" t="str">
            <v>LUVA SOLDAVEL COM ROSCA, PVC, 20 MM X 1/2", PARA AGUA FRIA PREDIAL</v>
          </cell>
          <cell r="D1471" t="str">
            <v>UN</v>
          </cell>
          <cell r="E1471">
            <v>0.76</v>
          </cell>
        </row>
        <row r="1472">
          <cell r="A1472">
            <v>3860</v>
          </cell>
          <cell r="B1472" t="str">
            <v>INSUMO NACIONAL CAIXA</v>
          </cell>
          <cell r="C1472" t="str">
            <v>LUVA SOLDAVEL COM ROSCA, PVC, 32 MM X 1", PARA AGUA FRIA PREDIAL</v>
          </cell>
          <cell r="D1472" t="str">
            <v>UN</v>
          </cell>
          <cell r="E1472">
            <v>2.82</v>
          </cell>
        </row>
        <row r="1473">
          <cell r="A1473">
            <v>3861</v>
          </cell>
          <cell r="B1473" t="str">
            <v>INSUMO NACIONAL CAIXA</v>
          </cell>
          <cell r="C1473" t="str">
            <v>LUVA PVC SOLDAVEL, 20 MM, PARA AGUA FRIA PREDIAL</v>
          </cell>
          <cell r="D1473" t="str">
            <v>UN</v>
          </cell>
          <cell r="E1473">
            <v>0.43</v>
          </cell>
        </row>
        <row r="1474">
          <cell r="A1474">
            <v>3862</v>
          </cell>
          <cell r="B1474" t="str">
            <v>INSUMO NACIONAL CAIXA</v>
          </cell>
          <cell r="C1474" t="str">
            <v>LUVA PVC SOLDAVEL, 40 MM, PARA AGUA FRIA PREDIAL</v>
          </cell>
          <cell r="D1474" t="str">
            <v>UN</v>
          </cell>
          <cell r="E1474">
            <v>2.29</v>
          </cell>
        </row>
        <row r="1475">
          <cell r="A1475">
            <v>3863</v>
          </cell>
          <cell r="B1475" t="str">
            <v>INSUMO NACIONAL CAIXA</v>
          </cell>
          <cell r="C1475" t="str">
            <v>LUVA PVC SOLDAVEL, 50 MM, PARA AGUA FRIA PREDIAL</v>
          </cell>
          <cell r="D1475" t="str">
            <v>UN</v>
          </cell>
          <cell r="E1475">
            <v>2.69</v>
          </cell>
        </row>
        <row r="1476">
          <cell r="A1476">
            <v>3864</v>
          </cell>
          <cell r="B1476" t="str">
            <v>INSUMO NACIONAL CAIXA</v>
          </cell>
          <cell r="C1476" t="str">
            <v>LUVA PVC SOLDAVEL, 60 MM, PARA AGUA FRIA PREDIAL</v>
          </cell>
          <cell r="D1476" t="str">
            <v>UN</v>
          </cell>
          <cell r="E1476">
            <v>7.35</v>
          </cell>
        </row>
        <row r="1477">
          <cell r="A1477">
            <v>3865</v>
          </cell>
          <cell r="B1477" t="str">
            <v>INSUMO NACIONAL CAIXA</v>
          </cell>
          <cell r="C1477" t="str">
            <v>LUVA PVC SOLDAVEL, 75 MM, PARA AGUA FRIA PREDIAL</v>
          </cell>
          <cell r="D1477" t="str">
            <v>UN</v>
          </cell>
          <cell r="E1477">
            <v>11</v>
          </cell>
        </row>
        <row r="1478">
          <cell r="A1478">
            <v>3866</v>
          </cell>
          <cell r="B1478" t="str">
            <v>INSUMO NACIONAL CAIXA</v>
          </cell>
          <cell r="C1478" t="str">
            <v>LUVA PVC SOLDAVEL, 85 MM, PARA AGUA FRIA PREDIAL</v>
          </cell>
          <cell r="D1478" t="str">
            <v>UN</v>
          </cell>
          <cell r="E1478">
            <v>25.07</v>
          </cell>
        </row>
        <row r="1479">
          <cell r="A1479">
            <v>3867</v>
          </cell>
          <cell r="B1479" t="str">
            <v>INSUMO NACIONAL CAIXA</v>
          </cell>
          <cell r="C1479" t="str">
            <v>LUVA PVC SOLDAVEL, 110 MM, PARA AGUA FRIA PREDIAL</v>
          </cell>
          <cell r="D1479" t="str">
            <v>UN</v>
          </cell>
          <cell r="E1479">
            <v>42.67</v>
          </cell>
        </row>
        <row r="1480">
          <cell r="A1480">
            <v>3868</v>
          </cell>
          <cell r="B1480" t="str">
            <v>INSUMO NACIONAL CAIXA</v>
          </cell>
          <cell r="C1480" t="str">
            <v>LUVA DE REDUCAO SOLDAVEL, PVC, 25 MM X 20 MM, PARA AGUA FRIAPREDIAL</v>
          </cell>
          <cell r="D1480" t="str">
            <v>UN</v>
          </cell>
          <cell r="E1480">
            <v>0.76</v>
          </cell>
        </row>
        <row r="1481">
          <cell r="A1481">
            <v>3869</v>
          </cell>
          <cell r="B1481" t="str">
            <v>INSUMO NACIONAL CAIXA</v>
          </cell>
          <cell r="C1481" t="str">
            <v>LUVA DE REDUCAO SOLDAVEL, PVC, 32 MM X 25 MM, PARA AGUA FRIAPREDIAL</v>
          </cell>
          <cell r="D1481" t="str">
            <v>UN</v>
          </cell>
          <cell r="E1481">
            <v>1.85</v>
          </cell>
        </row>
        <row r="1482">
          <cell r="A1482">
            <v>3870</v>
          </cell>
          <cell r="B1482" t="str">
            <v>INSUMO NACIONAL CAIXA</v>
          </cell>
          <cell r="C1482" t="str">
            <v>LUVA SOLDAVEL COM BUCHA DE LATAO, PVC, 25 MM X 3/4"</v>
          </cell>
          <cell r="D1482" t="str">
            <v>UN</v>
          </cell>
          <cell r="E1482">
            <v>4.21</v>
          </cell>
        </row>
        <row r="1483">
          <cell r="A1483">
            <v>3871</v>
          </cell>
          <cell r="B1483" t="str">
            <v>INSUMO NACIONAL CAIXA</v>
          </cell>
          <cell r="C1483" t="str">
            <v>LUVA SOLDAVEL COM ROSCA, PVC, 50 MM X 1 1/2", PARA AGUA FRIAPREDIAL</v>
          </cell>
          <cell r="D1483" t="str">
            <v>UN</v>
          </cell>
          <cell r="E1483">
            <v>10.7</v>
          </cell>
        </row>
        <row r="1484">
          <cell r="A1484">
            <v>3872</v>
          </cell>
          <cell r="B1484" t="str">
            <v>INSUMO NACIONAL CAIXA</v>
          </cell>
          <cell r="C1484" t="str">
            <v>LUVA DE REDUCAO SOLDAVEL, PVC, 40 MM X 32 MM, PARA AGUA FRIAPREDIAL</v>
          </cell>
          <cell r="D1484" t="str">
            <v>UN</v>
          </cell>
          <cell r="E1484">
            <v>2.2799999999999998</v>
          </cell>
        </row>
        <row r="1485">
          <cell r="A1485">
            <v>3873</v>
          </cell>
          <cell r="B1485" t="str">
            <v>INSUMO NACIONAL CAIXA</v>
          </cell>
          <cell r="C1485" t="str">
            <v>LUVA DE CORRER PARA TUBO SOLDAVEL, PVC, 25 MM, PARA AGUA FRIA PREDIAL</v>
          </cell>
          <cell r="D1485" t="str">
            <v>UN</v>
          </cell>
          <cell r="E1485">
            <v>7.29</v>
          </cell>
        </row>
        <row r="1486">
          <cell r="A1486">
            <v>3874</v>
          </cell>
          <cell r="B1486" t="str">
            <v>INSUMO NACIONAL CAIXA</v>
          </cell>
          <cell r="C1486" t="str">
            <v>LUVA SOLDAVEL COM BUCHA DE LATAO, PVC, 25 MM X 1/2"</v>
          </cell>
          <cell r="D1486" t="str">
            <v>UN</v>
          </cell>
          <cell r="E1486">
            <v>3.36</v>
          </cell>
        </row>
        <row r="1487">
          <cell r="A1487">
            <v>3875</v>
          </cell>
          <cell r="B1487" t="str">
            <v>INSUMO NACIONAL CAIXA</v>
          </cell>
          <cell r="C1487" t="str">
            <v>LUVA SIMPLES, PVC, SOLDAVEL, DN 50 MM, SERIE NORMAL, PARA ESGOTO PREDIAL</v>
          </cell>
          <cell r="D1487" t="str">
            <v>UN</v>
          </cell>
          <cell r="E1487">
            <v>1.8</v>
          </cell>
        </row>
        <row r="1488">
          <cell r="A1488">
            <v>3876</v>
          </cell>
          <cell r="B1488" t="str">
            <v>INSUMO NACIONAL CAIXA</v>
          </cell>
          <cell r="C1488" t="str">
            <v>LUVA ROSCAVEL, PVC, 1", AGUA FRIA PREDIAL</v>
          </cell>
          <cell r="D1488" t="str">
            <v>UN</v>
          </cell>
          <cell r="E1488">
            <v>2.02</v>
          </cell>
        </row>
        <row r="1489">
          <cell r="A1489">
            <v>3877</v>
          </cell>
          <cell r="B1489" t="str">
            <v>INSUMO NACIONAL CAIXA</v>
          </cell>
          <cell r="C1489" t="str">
            <v>LUVA PVC, ROSCAVEL, 1 1/4", AGUA FRIA PREDIAL</v>
          </cell>
          <cell r="D1489" t="str">
            <v>UN</v>
          </cell>
          <cell r="E1489">
            <v>4.07</v>
          </cell>
        </row>
        <row r="1490">
          <cell r="A1490">
            <v>3878</v>
          </cell>
          <cell r="B1490" t="str">
            <v>INSUMO NACIONAL CAIXA</v>
          </cell>
          <cell r="C1490" t="str">
            <v>LUVA PVC, ROSCAVEL, 1 1/2",  AGUA FRIA PREDIAL</v>
          </cell>
          <cell r="D1490" t="str">
            <v>UN</v>
          </cell>
          <cell r="E1490">
            <v>4.46</v>
          </cell>
        </row>
        <row r="1491">
          <cell r="A1491">
            <v>3879</v>
          </cell>
          <cell r="B1491" t="str">
            <v>INSUMO NACIONAL CAIXA</v>
          </cell>
          <cell r="C1491" t="str">
            <v>LUVA PVC, ROSCAVEL, 2",  AGUA FRIA PREDIAL</v>
          </cell>
          <cell r="D1491" t="str">
            <v>UN</v>
          </cell>
          <cell r="E1491">
            <v>9</v>
          </cell>
        </row>
        <row r="1492">
          <cell r="A1492">
            <v>3880</v>
          </cell>
          <cell r="B1492" t="str">
            <v>INSUMO NACIONAL CAIXA</v>
          </cell>
          <cell r="C1492" t="str">
            <v>LUVA PVC, ROSCAVEL, 3", AGUA FRIA PREDIAL</v>
          </cell>
          <cell r="D1492" t="str">
            <v>UN</v>
          </cell>
          <cell r="E1492">
            <v>20.34</v>
          </cell>
        </row>
        <row r="1493">
          <cell r="A1493">
            <v>3883</v>
          </cell>
          <cell r="B1493" t="str">
            <v>INSUMO NACIONAL CAIXA</v>
          </cell>
          <cell r="C1493" t="str">
            <v>LUVA ROSCAVEL, PVC, 1/2", AGUA FRIA PREDIAL</v>
          </cell>
          <cell r="D1493" t="str">
            <v>UN</v>
          </cell>
          <cell r="E1493">
            <v>0.78</v>
          </cell>
        </row>
        <row r="1494">
          <cell r="A1494">
            <v>3884</v>
          </cell>
          <cell r="B1494" t="str">
            <v>INSUMO NACIONAL CAIXA</v>
          </cell>
          <cell r="C1494" t="str">
            <v>LUVA ROSCAVEL, PVC, 3/4", AGUA FRIA PREDIAL</v>
          </cell>
          <cell r="D1494" t="str">
            <v>UN</v>
          </cell>
          <cell r="E1494">
            <v>1.1599999999999999</v>
          </cell>
        </row>
        <row r="1495">
          <cell r="A1495">
            <v>3886</v>
          </cell>
          <cell r="B1495" t="str">
            <v>INSUMO NACIONAL CAIXA</v>
          </cell>
          <cell r="C1495" t="str">
            <v>LUVA DE CORRER PARA TUBO ROSCAVEL, PVC, 3/4", PARA AGUA FRIAPREDIAL</v>
          </cell>
          <cell r="D1495" t="str">
            <v>UN</v>
          </cell>
          <cell r="E1495">
            <v>8.4700000000000006</v>
          </cell>
        </row>
        <row r="1496">
          <cell r="A1496">
            <v>3889</v>
          </cell>
          <cell r="B1496" t="str">
            <v>INSUMO NACIONAL CAIXA</v>
          </cell>
          <cell r="C1496" t="str">
            <v>LUVA DE REDUCAO ROSCAVEL, PVC, 3/4" X 1/2", PARA AGUA FRIA PREDIAL</v>
          </cell>
          <cell r="D1496" t="str">
            <v>UN</v>
          </cell>
          <cell r="E1496">
            <v>1.56</v>
          </cell>
        </row>
        <row r="1497">
          <cell r="A1497">
            <v>3893</v>
          </cell>
          <cell r="B1497" t="str">
            <v>INSUMO NACIONAL CAIXA</v>
          </cell>
          <cell r="C1497" t="str">
            <v>LUVA DE CORRER, PVC, DN 100 MM, PARA ESGOTO PREDIAL</v>
          </cell>
          <cell r="D1497" t="str">
            <v>UN</v>
          </cell>
          <cell r="E1497">
            <v>9.2899999999999991</v>
          </cell>
        </row>
        <row r="1498">
          <cell r="A1498">
            <v>3895</v>
          </cell>
          <cell r="B1498" t="str">
            <v>INSUMO NACIONAL CAIXA</v>
          </cell>
          <cell r="C1498" t="str">
            <v>LUVA DE CORRER, PVC, DN 75 MM, PARA ESGOTO PREDIAL</v>
          </cell>
          <cell r="D1498" t="str">
            <v>UN</v>
          </cell>
          <cell r="E1498">
            <v>6.04</v>
          </cell>
        </row>
        <row r="1499">
          <cell r="A1499">
            <v>3897</v>
          </cell>
          <cell r="B1499" t="str">
            <v>INSUMO NACIONAL CAIXA</v>
          </cell>
          <cell r="C1499" t="str">
            <v>LUVA SIMPLES, PVC, SOLDAVEL, DN 40 MM, SERIE NORMAL, PARA ESGOTO PREDIAL</v>
          </cell>
          <cell r="D1499" t="str">
            <v>UN</v>
          </cell>
          <cell r="E1499">
            <v>0.79</v>
          </cell>
        </row>
        <row r="1500">
          <cell r="A1500">
            <v>3898</v>
          </cell>
          <cell r="B1500" t="str">
            <v>INSUMO NACIONAL CAIXA</v>
          </cell>
          <cell r="C1500" t="str">
            <v>LUVA SIMPLES, PVC, SOLDAVEL, DN 75 MM, SERIE NORMAL, PARA ESGOTO PREDIAL</v>
          </cell>
          <cell r="D1500" t="str">
            <v>UN</v>
          </cell>
          <cell r="E1500">
            <v>3.34</v>
          </cell>
        </row>
        <row r="1501">
          <cell r="A1501">
            <v>3899</v>
          </cell>
          <cell r="B1501" t="str">
            <v>INSUMO NACIONAL CAIXA</v>
          </cell>
          <cell r="C1501" t="str">
            <v>LUVA SIMPLES, PVC, SOLDAVEL, DN 100 MM, SERIE NORMAL, PARA ESGOTO PREDIAL</v>
          </cell>
          <cell r="D1501" t="str">
            <v>UN</v>
          </cell>
          <cell r="E1501">
            <v>3.88</v>
          </cell>
        </row>
        <row r="1502">
          <cell r="A1502">
            <v>3900</v>
          </cell>
          <cell r="B1502" t="str">
            <v>INSUMO NACIONAL CAIXA</v>
          </cell>
          <cell r="C1502" t="str">
            <v>LUVA DE CORRER PARA TUBO ROSCAVEL, PVC, 1 1/2", PARA AGUA FRIA PREDIAL</v>
          </cell>
          <cell r="D1502" t="str">
            <v>UN</v>
          </cell>
          <cell r="E1502">
            <v>19.329999999999998</v>
          </cell>
        </row>
        <row r="1503">
          <cell r="A1503">
            <v>3901</v>
          </cell>
          <cell r="B1503" t="str">
            <v>INSUMO NACIONAL CAIXA</v>
          </cell>
          <cell r="C1503" t="str">
            <v>LUVA PVC, ROSCAVEL, 4",  AGUA FRIA PREDIAL</v>
          </cell>
          <cell r="D1503" t="str">
            <v>UN</v>
          </cell>
          <cell r="E1503">
            <v>25.97</v>
          </cell>
        </row>
        <row r="1504">
          <cell r="A1504">
            <v>3902</v>
          </cell>
          <cell r="B1504" t="str">
            <v>INSUMO NACIONAL CAIXA</v>
          </cell>
          <cell r="C1504" t="str">
            <v>LUVA PVC, ROSCAVEL,  2 1/2",  AGUA FRIA PREDIAL</v>
          </cell>
          <cell r="D1504" t="str">
            <v>UN</v>
          </cell>
          <cell r="E1504">
            <v>14.14</v>
          </cell>
        </row>
        <row r="1505">
          <cell r="A1505">
            <v>3903</v>
          </cell>
          <cell r="B1505" t="str">
            <v>INSUMO NACIONAL CAIXA</v>
          </cell>
          <cell r="C1505" t="str">
            <v>LUVA PVC SOLDAVEL, 32 MM, PARA AGUA FRIA PREDIAL</v>
          </cell>
          <cell r="D1505" t="str">
            <v>UN</v>
          </cell>
          <cell r="E1505">
            <v>1.03</v>
          </cell>
        </row>
        <row r="1506">
          <cell r="A1506">
            <v>3904</v>
          </cell>
          <cell r="B1506" t="str">
            <v>INSUMO NACIONAL CAIXA</v>
          </cell>
          <cell r="C1506" t="str">
            <v>LUVA PVC SOLDAVEL, 25 MM, PARA AGUA FRIA PREDIAL</v>
          </cell>
          <cell r="D1506" t="str">
            <v>UN</v>
          </cell>
          <cell r="E1506">
            <v>0.49</v>
          </cell>
        </row>
        <row r="1507">
          <cell r="A1507">
            <v>3905</v>
          </cell>
          <cell r="B1507" t="str">
            <v>INSUMO NACIONAL CAIXA</v>
          </cell>
          <cell r="C1507" t="str">
            <v>LUVA SOLDAVEL COM ROSCA, PVC, 40 MM X 1 1/4", PARA AGUA FRIAPREDIAL</v>
          </cell>
          <cell r="D1507" t="str">
            <v>UN</v>
          </cell>
          <cell r="E1507">
            <v>6.07</v>
          </cell>
        </row>
        <row r="1508">
          <cell r="A1508">
            <v>3906</v>
          </cell>
          <cell r="B1508" t="str">
            <v>INSUMO NACIONAL CAIXA</v>
          </cell>
          <cell r="C1508" t="str">
            <v>LUVA SOLDAVEL COM ROSCA, PVC, 25 MM X 3/4", PARA AGUA FRIA PREDIAL</v>
          </cell>
          <cell r="D1508" t="str">
            <v>UN</v>
          </cell>
          <cell r="E1508">
            <v>0.88</v>
          </cell>
        </row>
        <row r="1509">
          <cell r="A1509">
            <v>3907</v>
          </cell>
          <cell r="B1509" t="str">
            <v>INSUMO NACIONAL CAIXA</v>
          </cell>
          <cell r="C1509" t="str">
            <v>LUVA DE REDUCAO ROSCAVEL, PVC, 1" X 3/4", PARA AGUA FRIA PREDIAL</v>
          </cell>
          <cell r="D1509" t="str">
            <v>UN</v>
          </cell>
          <cell r="E1509">
            <v>2.17</v>
          </cell>
        </row>
        <row r="1510">
          <cell r="A1510">
            <v>3908</v>
          </cell>
          <cell r="B1510" t="str">
            <v>INSUMO NACIONAL CAIXA</v>
          </cell>
          <cell r="C1510" t="str">
            <v>LUVA DE FERRO GALVANIZADO, COM ROSCA BSP, DE 1/2"</v>
          </cell>
          <cell r="D1510" t="str">
            <v>UN</v>
          </cell>
          <cell r="E1510">
            <v>2.84</v>
          </cell>
        </row>
        <row r="1511">
          <cell r="A1511">
            <v>3909</v>
          </cell>
          <cell r="B1511" t="str">
            <v>INSUMO NACIONAL CAIXA</v>
          </cell>
          <cell r="C1511" t="str">
            <v>LUVA DE FERRO GALVANIZADO, COM ROSCA BSP, DE 3/4"</v>
          </cell>
          <cell r="D1511" t="str">
            <v>UN</v>
          </cell>
          <cell r="E1511">
            <v>4.1500000000000004</v>
          </cell>
        </row>
        <row r="1512">
          <cell r="A1512">
            <v>3910</v>
          </cell>
          <cell r="B1512" t="str">
            <v>INSUMO NACIONAL CAIXA</v>
          </cell>
          <cell r="C1512" t="str">
            <v>LUVA DE FERRO GALVANIZADO, COM ROSCA BSP, DE 1"</v>
          </cell>
          <cell r="D1512" t="str">
            <v>UN</v>
          </cell>
          <cell r="E1512">
            <v>6.11</v>
          </cell>
        </row>
        <row r="1513">
          <cell r="A1513">
            <v>3911</v>
          </cell>
          <cell r="B1513" t="str">
            <v>INSUMO NACIONAL CAIXA</v>
          </cell>
          <cell r="C1513" t="str">
            <v>LUVA DE FERRO GALVANIZADO, COM ROSCA BSP, DE 1 1/4"</v>
          </cell>
          <cell r="D1513" t="str">
            <v>UN</v>
          </cell>
          <cell r="E1513">
            <v>8.64</v>
          </cell>
        </row>
        <row r="1514">
          <cell r="A1514">
            <v>3912</v>
          </cell>
          <cell r="B1514" t="str">
            <v>INSUMO NACIONAL CAIXA</v>
          </cell>
          <cell r="C1514" t="str">
            <v>LUVA DE FERRO GALVANIZADO, COM ROSCA BSP, DE 2"</v>
          </cell>
          <cell r="D1514" t="str">
            <v>UN</v>
          </cell>
          <cell r="E1514">
            <v>17.52</v>
          </cell>
        </row>
        <row r="1515">
          <cell r="A1515">
            <v>3913</v>
          </cell>
          <cell r="B1515" t="str">
            <v>INSUMO NACIONAL CAIXA</v>
          </cell>
          <cell r="C1515" t="str">
            <v>LUVA DE FERRO GALVANIZADO, COM ROSCA BSP, DE 2 1/2"</v>
          </cell>
          <cell r="D1515" t="str">
            <v>UN</v>
          </cell>
          <cell r="E1515">
            <v>33.549999999999997</v>
          </cell>
        </row>
        <row r="1516">
          <cell r="A1516">
            <v>3914</v>
          </cell>
          <cell r="B1516" t="str">
            <v>INSUMO NACIONAL CAIXA</v>
          </cell>
          <cell r="C1516" t="str">
            <v>LUVA DE FERRO GALVANIZADO, COM ROSCA BSP, DE 3"</v>
          </cell>
          <cell r="D1516" t="str">
            <v>UN</v>
          </cell>
          <cell r="E1516">
            <v>49.5</v>
          </cell>
        </row>
        <row r="1517">
          <cell r="A1517">
            <v>3915</v>
          </cell>
          <cell r="B1517" t="str">
            <v>INSUMO NACIONAL CAIXA</v>
          </cell>
          <cell r="C1517" t="str">
            <v>LUVA DE FERRO GALVANIZADO, COM ROSCA BSP, DE 4"</v>
          </cell>
          <cell r="D1517" t="str">
            <v>UN</v>
          </cell>
          <cell r="E1517">
            <v>73.290000000000006</v>
          </cell>
        </row>
        <row r="1518">
          <cell r="A1518">
            <v>3916</v>
          </cell>
          <cell r="B1518" t="str">
            <v>INSUMO NACIONAL CAIXA</v>
          </cell>
          <cell r="C1518" t="str">
            <v>LUVA DE FERRO GALVANIZADO, COM ROSCA BSP, DE 5"</v>
          </cell>
          <cell r="D1518" t="str">
            <v>UN</v>
          </cell>
          <cell r="E1518">
            <v>143.86000000000001</v>
          </cell>
        </row>
        <row r="1519">
          <cell r="A1519">
            <v>3917</v>
          </cell>
          <cell r="B1519" t="str">
            <v>INSUMO NACIONAL CAIXA</v>
          </cell>
          <cell r="C1519" t="str">
            <v>LUVA DE FERRO GALVANIZADO, COM ROSCA BSP, DE 6"</v>
          </cell>
          <cell r="D1519" t="str">
            <v>UN</v>
          </cell>
          <cell r="E1519">
            <v>205.35</v>
          </cell>
        </row>
        <row r="1520">
          <cell r="A1520">
            <v>3919</v>
          </cell>
          <cell r="B1520" t="str">
            <v>INSUMO NACIONAL CAIXA</v>
          </cell>
          <cell r="C1520" t="str">
            <v>LUVA DE REDUCAO DE FERRO GALVANIZADO, COM ROSCA BSP, DE 1" X3/4"</v>
          </cell>
          <cell r="D1520" t="str">
            <v>UN</v>
          </cell>
          <cell r="E1520">
            <v>6.22</v>
          </cell>
        </row>
        <row r="1521">
          <cell r="A1521">
            <v>3920</v>
          </cell>
          <cell r="B1521" t="str">
            <v>INSUMO NACIONAL CAIXA</v>
          </cell>
          <cell r="C1521" t="str">
            <v>LUVA DE REDUCAO DE FERRO GALVANIZADO, COM ROSCA BSP, DE 1 1/4" X 3/4"</v>
          </cell>
          <cell r="D1521" t="str">
            <v>UN</v>
          </cell>
          <cell r="E1521">
            <v>8.41</v>
          </cell>
        </row>
        <row r="1522">
          <cell r="A1522">
            <v>3921</v>
          </cell>
          <cell r="B1522" t="str">
            <v>INSUMO NACIONAL CAIXA</v>
          </cell>
          <cell r="C1522" t="str">
            <v>LUVA DE REDUCAO DE FERRO GALVANIZADO, COM ROSCA BSP, DE 1 1/4" X 1"</v>
          </cell>
          <cell r="D1522" t="str">
            <v>UN</v>
          </cell>
          <cell r="E1522">
            <v>8.57</v>
          </cell>
        </row>
        <row r="1523">
          <cell r="A1523">
            <v>3922</v>
          </cell>
          <cell r="B1523" t="str">
            <v>INSUMO NACIONAL CAIXA</v>
          </cell>
          <cell r="C1523" t="str">
            <v>LUVA DE REDUCAO DE FERRO GALVANIZADO, COM ROSCA BSP, DE 1 1/2" X 1/2"</v>
          </cell>
          <cell r="D1523" t="str">
            <v>UN</v>
          </cell>
          <cell r="E1523">
            <v>10.41</v>
          </cell>
        </row>
        <row r="1524">
          <cell r="A1524">
            <v>3923</v>
          </cell>
          <cell r="B1524" t="str">
            <v>INSUMO NACIONAL CAIXA</v>
          </cell>
          <cell r="C1524" t="str">
            <v>LUVA DE REDUCAO DE FERRO GALVANIZADO, COM ROSCA BSP, DE 1 1/2" X 3/4"</v>
          </cell>
          <cell r="D1524" t="str">
            <v>UN</v>
          </cell>
          <cell r="E1524">
            <v>11.26</v>
          </cell>
        </row>
        <row r="1525">
          <cell r="A1525">
            <v>3924</v>
          </cell>
          <cell r="B1525" t="str">
            <v>INSUMO NACIONAL CAIXA</v>
          </cell>
          <cell r="C1525" t="str">
            <v>LUVA DE REDUCAO DE FERRO GALVANIZADO, COM ROSCA BSP, DE 1 1/2" X 1"</v>
          </cell>
          <cell r="D1525" t="str">
            <v>UN</v>
          </cell>
          <cell r="E1525">
            <v>11.6</v>
          </cell>
        </row>
        <row r="1526">
          <cell r="A1526">
            <v>3925</v>
          </cell>
          <cell r="B1526" t="str">
            <v>INSUMO NACIONAL CAIXA</v>
          </cell>
          <cell r="C1526" t="str">
            <v>LUVA DE REDUCAO DE FERRO GALVANIZADO, COM ROSCA BSP, DE 2" X1"</v>
          </cell>
          <cell r="D1526" t="str">
            <v>UN</v>
          </cell>
          <cell r="E1526">
            <v>17.440000000000001</v>
          </cell>
        </row>
        <row r="1527">
          <cell r="A1527">
            <v>3926</v>
          </cell>
          <cell r="B1527" t="str">
            <v>INSUMO NACIONAL CAIXA</v>
          </cell>
          <cell r="C1527" t="str">
            <v>LUVA DE REDUCAO DE FERRO GALVANIZADO, COM ROSCA BSP, DE 2" X1 1/2"</v>
          </cell>
          <cell r="D1527" t="str">
            <v>UN</v>
          </cell>
          <cell r="E1527">
            <v>17.64</v>
          </cell>
        </row>
        <row r="1528">
          <cell r="A1528">
            <v>3927</v>
          </cell>
          <cell r="B1528" t="str">
            <v>INSUMO NACIONAL CAIXA</v>
          </cell>
          <cell r="C1528" t="str">
            <v>LUVA DE REDUCAO DE FERRO GALVANIZADO, COM ROSCA BSP, DE 2 1/2" X 1 1/2"</v>
          </cell>
          <cell r="D1528" t="str">
            <v>UN</v>
          </cell>
          <cell r="E1528">
            <v>32.86</v>
          </cell>
        </row>
        <row r="1529">
          <cell r="A1529">
            <v>3928</v>
          </cell>
          <cell r="B1529" t="str">
            <v>INSUMO NACIONAL CAIXA</v>
          </cell>
          <cell r="C1529" t="str">
            <v>LUVA DE REDUCAO DE FERRO GALVANIZADO, COM ROSCA BSP, DE 2 1/2" X 2"</v>
          </cell>
          <cell r="D1529" t="str">
            <v>UN</v>
          </cell>
          <cell r="E1529">
            <v>32.86</v>
          </cell>
        </row>
        <row r="1530">
          <cell r="A1530">
            <v>3929</v>
          </cell>
          <cell r="B1530" t="str">
            <v>INSUMO NACIONAL CAIXA</v>
          </cell>
          <cell r="C1530" t="str">
            <v>LUVA DE REDUCAO DE FERRO GALVANIZADO, COM ROSCA BSP, DE 3" X1 1/2"</v>
          </cell>
          <cell r="D1530" t="str">
            <v>UN</v>
          </cell>
          <cell r="E1530">
            <v>47.88</v>
          </cell>
        </row>
        <row r="1531">
          <cell r="A1531">
            <v>3930</v>
          </cell>
          <cell r="B1531" t="str">
            <v>INSUMO NACIONAL CAIXA</v>
          </cell>
          <cell r="C1531" t="str">
            <v>LUVA DE REDUCAO DE FERRO GALVANIZADO, COM ROSCA BSP, DE 3" X2"</v>
          </cell>
          <cell r="D1531" t="str">
            <v>UN</v>
          </cell>
          <cell r="E1531">
            <v>47.88</v>
          </cell>
        </row>
        <row r="1532">
          <cell r="A1532">
            <v>3931</v>
          </cell>
          <cell r="B1532" t="str">
            <v>INSUMO NACIONAL CAIXA</v>
          </cell>
          <cell r="C1532" t="str">
            <v>LUVA DE REDUCAO DE FERRO GALVANIZADO, COM ROSCA BSP, DE 3" X2 1/2"</v>
          </cell>
          <cell r="D1532" t="str">
            <v>UN</v>
          </cell>
          <cell r="E1532">
            <v>47.88</v>
          </cell>
        </row>
        <row r="1533">
          <cell r="A1533">
            <v>3932</v>
          </cell>
          <cell r="B1533" t="str">
            <v>INSUMO NACIONAL CAIXA</v>
          </cell>
          <cell r="C1533" t="str">
            <v>LUVA DE REDUCAO DE FERRO GALVANIZADO, COM ROSCA BSP, DE 4" X2 1/2"</v>
          </cell>
          <cell r="D1533" t="str">
            <v>UN</v>
          </cell>
          <cell r="E1533">
            <v>71.48</v>
          </cell>
        </row>
        <row r="1534">
          <cell r="A1534">
            <v>3933</v>
          </cell>
          <cell r="B1534" t="str">
            <v>INSUMO NACIONAL CAIXA</v>
          </cell>
          <cell r="C1534" t="str">
            <v>LUVA DE REDUCAO DE FERRO GALVANIZADO, COM ROSCA BSP, DE 4" X2"</v>
          </cell>
          <cell r="D1534" t="str">
            <v>UN</v>
          </cell>
          <cell r="E1534">
            <v>71.48</v>
          </cell>
        </row>
        <row r="1535">
          <cell r="A1535">
            <v>3934</v>
          </cell>
          <cell r="B1535" t="str">
            <v>INSUMO NACIONAL CAIXA</v>
          </cell>
          <cell r="C1535" t="str">
            <v>LUVA DE REDUCAO DE FERRO GALVANIZADO, COM ROSCA BSP, DE 4" X3"</v>
          </cell>
          <cell r="D1535" t="str">
            <v>UN</v>
          </cell>
          <cell r="E1535">
            <v>72.709999999999994</v>
          </cell>
        </row>
        <row r="1536">
          <cell r="A1536">
            <v>3935</v>
          </cell>
          <cell r="B1536" t="str">
            <v>INSUMO NACIONAL CAIXA</v>
          </cell>
          <cell r="C1536" t="str">
            <v>LUVA DE REDUCAO DE FERRO GALVANIZADO, COM ROSCA BSP, DE 2" X1 1/4"</v>
          </cell>
          <cell r="D1536" t="str">
            <v>UN</v>
          </cell>
          <cell r="E1536">
            <v>17.600000000000001</v>
          </cell>
        </row>
        <row r="1537">
          <cell r="A1537">
            <v>3936</v>
          </cell>
          <cell r="B1537" t="str">
            <v>INSUMO NACIONAL CAIXA</v>
          </cell>
          <cell r="C1537" t="str">
            <v>LUVA DE REDUCAO DE FERRO GALVANIZADO, COM ROSCA BSP, DE 1 1/2" X 1 1/4"</v>
          </cell>
          <cell r="D1537" t="str">
            <v>UN</v>
          </cell>
          <cell r="E1537">
            <v>11.45</v>
          </cell>
        </row>
        <row r="1538">
          <cell r="A1538">
            <v>3937</v>
          </cell>
          <cell r="B1538" t="str">
            <v>INSUMO NACIONAL CAIXA</v>
          </cell>
          <cell r="C1538" t="str">
            <v>LUVA DE REDUCAO DE FERRO GALVANIZADO, COM ROSCA BSP, DE 1 1/4" X 1/2"</v>
          </cell>
          <cell r="D1538" t="str">
            <v>UN</v>
          </cell>
          <cell r="E1538">
            <v>8.41</v>
          </cell>
        </row>
        <row r="1539">
          <cell r="A1539">
            <v>3938</v>
          </cell>
          <cell r="B1539" t="str">
            <v>INSUMO NACIONAL CAIXA</v>
          </cell>
          <cell r="C1539" t="str">
            <v>LUVA DE REDUCAO DE FERRO GALVANIZADO, COM ROSCA BSP, DE 1" X1/2"</v>
          </cell>
          <cell r="D1539" t="str">
            <v>UN</v>
          </cell>
          <cell r="E1539">
            <v>6.14</v>
          </cell>
        </row>
        <row r="1540">
          <cell r="A1540">
            <v>3939</v>
          </cell>
          <cell r="B1540" t="str">
            <v>INSUMO NACIONAL CAIXA</v>
          </cell>
          <cell r="C1540" t="str">
            <v>LUVA DE FERRO GALVANIZADO, COM ROSCA BSP, DE 1 1/2"</v>
          </cell>
          <cell r="D1540" t="str">
            <v>UN</v>
          </cell>
          <cell r="E1540">
            <v>11.64</v>
          </cell>
        </row>
        <row r="1541">
          <cell r="A1541">
            <v>3989</v>
          </cell>
          <cell r="B1541" t="str">
            <v>INSUMO NACIONAL CAIXA</v>
          </cell>
          <cell r="C1541" t="str">
            <v>MADEIRA LEI NATIVA/REGIONAL SERRADA APARELHADA</v>
          </cell>
          <cell r="D1541" t="str">
            <v>M3</v>
          </cell>
          <cell r="E1541">
            <v>1884.13</v>
          </cell>
        </row>
        <row r="1542">
          <cell r="A1542">
            <v>3990</v>
          </cell>
          <cell r="B1542" t="str">
            <v>INSUMO NACIONAL CAIXA</v>
          </cell>
          <cell r="C1542" t="str">
            <v>TABUA MADEIRA LEI 2,5 X 25,0CM (1 X 10") APARELHADA</v>
          </cell>
          <cell r="D1542" t="str">
            <v>M</v>
          </cell>
          <cell r="E1542">
            <v>11.79</v>
          </cell>
        </row>
        <row r="1543">
          <cell r="A1543">
            <v>3992</v>
          </cell>
          <cell r="B1543" t="str">
            <v>INSUMO NACIONAL CAIXA</v>
          </cell>
          <cell r="C1543" t="str">
            <v>TABUA MADEIRA LEI  2,5 X 30,0CM (1 X 12") APARELHADA</v>
          </cell>
          <cell r="D1543" t="str">
            <v>M</v>
          </cell>
          <cell r="E1543">
            <v>14.14</v>
          </cell>
        </row>
        <row r="1544">
          <cell r="A1544">
            <v>3993</v>
          </cell>
          <cell r="B1544" t="str">
            <v>INSUMO NACIONAL CAIXA</v>
          </cell>
          <cell r="C1544" t="str">
            <v>TABUA MADEIRA LEI  E = 2,5CM (1") APARELHADA</v>
          </cell>
          <cell r="D1544" t="str">
            <v>M2</v>
          </cell>
          <cell r="E1544">
            <v>47.1</v>
          </cell>
        </row>
        <row r="1545">
          <cell r="A1545">
            <v>3997</v>
          </cell>
          <cell r="B1545" t="str">
            <v>INSUMO NACIONAL CAIXA</v>
          </cell>
          <cell r="C1545" t="str">
            <v>MADEIRA SERRADA NAO APARELHADA DE MACARANDUBA, ANGELIM OU EQUIVALENTE DA REGIAO</v>
          </cell>
          <cell r="D1545" t="str">
            <v>M3</v>
          </cell>
          <cell r="E1545">
            <v>1863.5</v>
          </cell>
        </row>
        <row r="1546">
          <cell r="A1546">
            <v>4004</v>
          </cell>
          <cell r="B1546" t="str">
            <v>INSUMO NACIONAL CAIXA</v>
          </cell>
          <cell r="C1546" t="str">
            <v>MADEIRA 2A QUALIDADE SERRADA NAO APARELHADA</v>
          </cell>
          <cell r="D1546" t="str">
            <v>M3</v>
          </cell>
          <cell r="E1546">
            <v>630</v>
          </cell>
        </row>
        <row r="1547">
          <cell r="A1547">
            <v>4006</v>
          </cell>
          <cell r="B1547" t="str">
            <v>INSUMO NACIONAL CAIXA</v>
          </cell>
          <cell r="C1547" t="str">
            <v>MADEIRA PINHO SERRADA 3A QUALIDADE NAO APARELHADA</v>
          </cell>
          <cell r="D1547" t="str">
            <v>M3</v>
          </cell>
          <cell r="E1547">
            <v>368.59</v>
          </cell>
        </row>
        <row r="1548">
          <cell r="A1548">
            <v>4011</v>
          </cell>
          <cell r="B1548" t="str">
            <v>INSUMO NACIONAL CAIXA</v>
          </cell>
          <cell r="C1548" t="str">
            <v>GEOTEXTIL NAO TECIDO AGULHADO DE FILAMENTOS CONTINUOS 100% POLIESTER  RT 10 TIPO BIDIM OU EQUIV</v>
          </cell>
          <cell r="D1548" t="str">
            <v>M2</v>
          </cell>
          <cell r="E1548">
            <v>6.6</v>
          </cell>
        </row>
        <row r="1549">
          <cell r="A1549">
            <v>4012</v>
          </cell>
          <cell r="B1549" t="str">
            <v>INSUMO NACIONAL CAIXA</v>
          </cell>
          <cell r="C1549" t="str">
            <v>GEOTEXTIL NAO TECIDO AGULHADO DE FILAMENTOS CONTINUOS 100% POLIESTER  RT 21 TIPO BIDIM OU EQUIV</v>
          </cell>
          <cell r="D1549" t="str">
            <v>M2</v>
          </cell>
          <cell r="E1549">
            <v>12.32</v>
          </cell>
        </row>
        <row r="1550">
          <cell r="A1550">
            <v>4013</v>
          </cell>
          <cell r="B1550" t="str">
            <v>INSUMO NACIONAL CAIXA</v>
          </cell>
          <cell r="C1550" t="str">
            <v>GEOTEXTIL NAO TECIDO AGULHADO DE FILAMENTOS CONTINUOS 100% POLIESTER  RT 09 P/ DRENAGEM TIPO BIDIM OU EQUIV</v>
          </cell>
          <cell r="D1550" t="str">
            <v>M2</v>
          </cell>
          <cell r="E1550">
            <v>4.99</v>
          </cell>
        </row>
        <row r="1551">
          <cell r="A1551">
            <v>4014</v>
          </cell>
          <cell r="B1551" t="str">
            <v>INSUMO NACIONAL CAIXA</v>
          </cell>
          <cell r="C1551" t="str">
            <v>MANTA IMPERMEABILIZANTE A BASE DE ASFALTO MODIFICADO C/ POLIMEROS DE APP TIPO TORODIM APP 3MM VIAPOL OU EQUIV</v>
          </cell>
          <cell r="D1551" t="str">
            <v>M2</v>
          </cell>
          <cell r="E1551">
            <v>30.49</v>
          </cell>
        </row>
        <row r="1552">
          <cell r="A1552">
            <v>4015</v>
          </cell>
          <cell r="B1552" t="str">
            <v>INSUMO NACIONAL CAIXA</v>
          </cell>
          <cell r="C1552" t="str">
            <v>MANTA IMPERMEABILIZANTE A BASE DE ASFALTO MODIFICADO C/ POLIMEROS DE APP TIPO TORODIM 4MM VIAPOL OU EQUIV</v>
          </cell>
          <cell r="D1552" t="str">
            <v>M2</v>
          </cell>
          <cell r="E1552">
            <v>35.22</v>
          </cell>
        </row>
        <row r="1553">
          <cell r="A1553">
            <v>4016</v>
          </cell>
          <cell r="B1553" t="str">
            <v>INSUMO NACIONAL CAIXA</v>
          </cell>
          <cell r="C1553" t="str">
            <v>MANTA IMPERMEABILIZANTE TIPO GLASS, A BASE DE ASFALTO MODIFICADO COM POLIMEROS PLASTOMERICOS (PL), E = 3 MM</v>
          </cell>
          <cell r="D1553" t="str">
            <v>M2</v>
          </cell>
          <cell r="E1553">
            <v>22.9</v>
          </cell>
        </row>
        <row r="1554">
          <cell r="A1554">
            <v>4017</v>
          </cell>
          <cell r="B1554" t="str">
            <v>INSUMO NACIONAL CAIXA</v>
          </cell>
          <cell r="C1554" t="str">
            <v>MANTA IMPERMEABILIZANTE A BASE DE ASFALTO MODIFICADO C/ POLIMEROS DE APP TIPO TORODIM 5MM VIAPOL OU EQUIV</v>
          </cell>
          <cell r="D1554" t="str">
            <v>M2</v>
          </cell>
          <cell r="E1554">
            <v>38.049999999999997</v>
          </cell>
        </row>
        <row r="1555">
          <cell r="A1555">
            <v>4018</v>
          </cell>
          <cell r="B1555" t="str">
            <v>INSUMO NACIONAL CAIXA</v>
          </cell>
          <cell r="C1555" t="str">
            <v>GEOTEXTIL NAO TECIDO AGULHADO DE FILAMENTOS CONTINUOS 100% POLIESTER  RT 31 TIPO BIDIM OU EQUIV</v>
          </cell>
          <cell r="D1555" t="str">
            <v>M2</v>
          </cell>
          <cell r="E1555">
            <v>19.149999999999999</v>
          </cell>
        </row>
        <row r="1556">
          <cell r="A1556">
            <v>4019</v>
          </cell>
          <cell r="B1556" t="str">
            <v>INSUMO NACIONAL CAIXA</v>
          </cell>
          <cell r="C1556" t="str">
            <v>GEOTEXTIL NAO TECIDO AGULHADO DE FILAMENTOS CONTINUOS 100% POLIESTER  RT 16 TIPO BIDIM OU EQUIV</v>
          </cell>
          <cell r="D1556" t="str">
            <v>M2</v>
          </cell>
          <cell r="E1556">
            <v>10.07</v>
          </cell>
        </row>
        <row r="1557">
          <cell r="A1557">
            <v>4020</v>
          </cell>
          <cell r="B1557" t="str">
            <v>INSUMO NACIONAL CAIXA</v>
          </cell>
          <cell r="C1557" t="str">
            <v>GEOTEXTIL NAO TECIDO AGULHADO DE FILAMENTOS CONTINUOS 100% POLIESTER  RT 26 TIPO BIDIM OU EQUIV</v>
          </cell>
          <cell r="D1557" t="str">
            <v>M2</v>
          </cell>
          <cell r="E1557">
            <v>15.68</v>
          </cell>
        </row>
        <row r="1558">
          <cell r="A1558">
            <v>4021</v>
          </cell>
          <cell r="B1558" t="str">
            <v>INSUMO NACIONAL CAIXA</v>
          </cell>
          <cell r="C1558" t="str">
            <v>GEOTEXTIL NAO TECIDO AGULHADO DE FILAMENTOS CONTINUOS 100% POLIESTER  RT 14 P/ DRENAGEM TIPO BIDIM OU EQUIV</v>
          </cell>
          <cell r="D1558" t="str">
            <v>M2</v>
          </cell>
          <cell r="E1558">
            <v>7.17</v>
          </cell>
        </row>
        <row r="1559">
          <cell r="A1559">
            <v>4030</v>
          </cell>
          <cell r="B1559" t="str">
            <v>INSUMO NACIONAL CAIXA</v>
          </cell>
          <cell r="C1559" t="str">
            <v>VEU POLIESTER</v>
          </cell>
          <cell r="D1559" t="str">
            <v>M2</v>
          </cell>
          <cell r="E1559">
            <v>9.8000000000000007</v>
          </cell>
        </row>
        <row r="1560">
          <cell r="A1560">
            <v>4031</v>
          </cell>
          <cell r="B1560" t="str">
            <v>INSUMO NACIONAL CAIXA</v>
          </cell>
          <cell r="C1560" t="str">
            <v>VEU FIBRA DE VIDRO AEROGLASS/RHODIA OU SIMILAR 0,04 KG/M2</v>
          </cell>
          <cell r="D1560" t="str">
            <v>M2</v>
          </cell>
          <cell r="E1560">
            <v>3.81</v>
          </cell>
        </row>
        <row r="1561">
          <cell r="A1561">
            <v>4035</v>
          </cell>
          <cell r="B1561" t="str">
            <v>INSUMO NACIONAL CAIXA</v>
          </cell>
          <cell r="C1561" t="str">
            <v>!EM PROCESSO DE DESATIVACAO! MAQUINA DE CORTAR ASFALTO E CONCRETO COM MOTOR A GASOLINA DE 10 HP, SEM O DISCO (LOCACAO)</v>
          </cell>
          <cell r="D1561" t="str">
            <v>H</v>
          </cell>
          <cell r="E1561">
            <v>3.51</v>
          </cell>
        </row>
        <row r="1562">
          <cell r="A1562">
            <v>4036</v>
          </cell>
          <cell r="B1562" t="str">
            <v>INSUMO NACIONAL CAIXA</v>
          </cell>
          <cell r="C1562" t="str">
            <v>!EM PROCESSO DE DESATIVACAO! MAQUINA DE DOBRAR ACO DIAM ATE1 1/2" TIPO NEOCONDE OU EQUIV (MANUAL)</v>
          </cell>
          <cell r="D1562" t="str">
            <v>H</v>
          </cell>
          <cell r="E1562">
            <v>5.26</v>
          </cell>
        </row>
        <row r="1563">
          <cell r="A1563">
            <v>4037</v>
          </cell>
          <cell r="B1563" t="str">
            <v>INSUMO NACIONAL CAIXA</v>
          </cell>
          <cell r="C1563" t="str">
            <v>!EM PROCESSO DE DESATIVACAO! MAQUINA DE CORTAR ACO TIPO SOGEMAT OU EQUIV (MANUAL)</v>
          </cell>
          <cell r="D1563" t="str">
            <v>H</v>
          </cell>
          <cell r="E1563">
            <v>5.26</v>
          </cell>
        </row>
        <row r="1564">
          <cell r="A1564">
            <v>4040</v>
          </cell>
          <cell r="B1564" t="str">
            <v>INSUMO NACIONAL CAIXA</v>
          </cell>
          <cell r="C1564" t="str">
            <v>!EM PROCESSO DE DESATIVACAO! MARTELETE OU ROMPEDOR PNEUMATICO DE * 27 KG * (LOCACAO)</v>
          </cell>
          <cell r="D1564" t="str">
            <v>H</v>
          </cell>
          <cell r="E1564">
            <v>4.05</v>
          </cell>
        </row>
        <row r="1565">
          <cell r="A1565">
            <v>4043</v>
          </cell>
          <cell r="B1565" t="str">
            <v>INSUMO NACIONAL CAIXA</v>
          </cell>
          <cell r="C1565" t="str">
            <v>!EM PROCESSO DE DESATIVACAO! MARTELETE OU ROMPEDOR PNEUMATICO TIPO ATLAS COPCO TEX-43,36 A 44 KG OU EQUIV</v>
          </cell>
          <cell r="D1565" t="str">
            <v>H</v>
          </cell>
          <cell r="E1565">
            <v>4.41</v>
          </cell>
        </row>
        <row r="1566">
          <cell r="A1566">
            <v>4044</v>
          </cell>
          <cell r="B1566" t="str">
            <v>INSUMO NACIONAL CAIXA</v>
          </cell>
          <cell r="C1566" t="str">
            <v>!EM PROCESSO DE DESATIVACAO! MARTELETE OU ROMPEDOR PNEUMATICO TIPO ATLAS COPCO TEX-32 32,6 KG OU EQUIV</v>
          </cell>
          <cell r="D1566" t="str">
            <v>H</v>
          </cell>
          <cell r="E1566">
            <v>4.22</v>
          </cell>
        </row>
        <row r="1567">
          <cell r="A1567">
            <v>4045</v>
          </cell>
          <cell r="B1567" t="str">
            <v>INSUMO NACIONAL CAIXA</v>
          </cell>
          <cell r="C1567" t="str">
            <v>!EM PROCESSO DE DESATIVACAO! MARTELETE OU ROMPEDOR PNEUMATICO TIPO ATLAS COPCO 27 A 44KG INCLUSIVE CONJUNTO DE MANGUEIRAS ( 2 X 15M)</v>
          </cell>
          <cell r="D1567" t="str">
            <v>H</v>
          </cell>
          <cell r="E1567">
            <v>5.89</v>
          </cell>
        </row>
        <row r="1568">
          <cell r="A1568">
            <v>4046</v>
          </cell>
          <cell r="B1568" t="str">
            <v>INSUMO NACIONAL CAIXA</v>
          </cell>
          <cell r="C1568" t="str">
            <v>MARTELO DEMOLIDOR PNEUMATICO MANUAL, PESO DE 28 KG, COM SILENCIADOR</v>
          </cell>
          <cell r="D1568" t="str">
            <v>UN</v>
          </cell>
          <cell r="E1568">
            <v>7566.5</v>
          </cell>
        </row>
        <row r="1569">
          <cell r="A1569">
            <v>4047</v>
          </cell>
          <cell r="B1569" t="str">
            <v>INSUMO NACIONAL CAIXA</v>
          </cell>
          <cell r="C1569" t="str">
            <v>MASSA CORRIDA PVA PARA PAREDES INTERNAS</v>
          </cell>
          <cell r="D1569" t="str">
            <v>GL</v>
          </cell>
          <cell r="E1569">
            <v>15.93</v>
          </cell>
        </row>
        <row r="1570">
          <cell r="A1570">
            <v>4048</v>
          </cell>
          <cell r="B1570" t="str">
            <v>INSUMO NACIONAL CAIXA</v>
          </cell>
          <cell r="C1570" t="str">
            <v>MASSA CORRIDA PVA PARA PAREDES INTERNAS</v>
          </cell>
          <cell r="D1570" t="str">
            <v>L</v>
          </cell>
          <cell r="E1570">
            <v>4.42</v>
          </cell>
        </row>
        <row r="1571">
          <cell r="A1571">
            <v>4049</v>
          </cell>
          <cell r="B1571" t="str">
            <v>INSUMO NACIONAL CAIXA</v>
          </cell>
          <cell r="C1571" t="str">
            <v>MASSA EPOXI BICOMPONENTE (MASSA + CATALIZADOR)</v>
          </cell>
          <cell r="D1571" t="str">
            <v>L</v>
          </cell>
          <cell r="E1571">
            <v>49.9</v>
          </cell>
        </row>
        <row r="1572">
          <cell r="A1572">
            <v>4051</v>
          </cell>
          <cell r="B1572" t="str">
            <v>INSUMO NACIONAL CAIXA</v>
          </cell>
          <cell r="C1572" t="str">
            <v>MASSA CORRIDA PVA PARA PAREDES INTERNAS</v>
          </cell>
          <cell r="D1572" t="str">
            <v>18L</v>
          </cell>
          <cell r="E1572">
            <v>79.650000000000006</v>
          </cell>
        </row>
        <row r="1573">
          <cell r="A1573">
            <v>4052</v>
          </cell>
          <cell r="B1573" t="str">
            <v>INSUMO NACIONAL CAIXA</v>
          </cell>
          <cell r="C1573" t="str">
            <v>MASSA ACRILICA</v>
          </cell>
          <cell r="D1573" t="str">
            <v>18L</v>
          </cell>
          <cell r="E1573">
            <v>123.76</v>
          </cell>
        </row>
        <row r="1574">
          <cell r="A1574">
            <v>4053</v>
          </cell>
          <cell r="B1574" t="str">
            <v>INSUMO NACIONAL CAIXA</v>
          </cell>
          <cell r="C1574" t="str">
            <v>MASSA A OLEO PARA MADEIRA</v>
          </cell>
          <cell r="D1574" t="str">
            <v>GL</v>
          </cell>
          <cell r="E1574">
            <v>60.68</v>
          </cell>
        </row>
        <row r="1575">
          <cell r="A1575">
            <v>4056</v>
          </cell>
          <cell r="B1575" t="str">
            <v>INSUMO NACIONAL CAIXA</v>
          </cell>
          <cell r="C1575" t="str">
            <v>MASSA ACRILICA PARA PAREDES INTERIOR/EXTERIOR</v>
          </cell>
          <cell r="D1575" t="str">
            <v>GL</v>
          </cell>
          <cell r="E1575">
            <v>31.91</v>
          </cell>
        </row>
        <row r="1576">
          <cell r="A1576">
            <v>4058</v>
          </cell>
          <cell r="B1576" t="str">
            <v>INSUMO NACIONAL CAIXA</v>
          </cell>
          <cell r="C1576" t="str">
            <v>MECANICO DE EQUIPAMENTOS PESADOS</v>
          </cell>
          <cell r="D1576" t="str">
            <v>H</v>
          </cell>
          <cell r="E1576">
            <v>19.47</v>
          </cell>
        </row>
        <row r="1577">
          <cell r="A1577">
            <v>4059</v>
          </cell>
          <cell r="B1577" t="str">
            <v>INSUMO NACIONAL CAIXA</v>
          </cell>
          <cell r="C1577" t="str">
            <v>MEIO-FIO OU GUIA DE CONCRETO, PRE-MOLDADO, COMP 1 M, *30 X 15/ 12* CM (H X L1/L2)</v>
          </cell>
          <cell r="D1577" t="str">
            <v>M</v>
          </cell>
          <cell r="E1577">
            <v>21</v>
          </cell>
        </row>
        <row r="1578">
          <cell r="A1578">
            <v>4061</v>
          </cell>
          <cell r="B1578" t="str">
            <v>INSUMO NACIONAL CAIXA</v>
          </cell>
          <cell r="C1578" t="str">
            <v>MEIO-FIO OU GUIA DE CONCRETO, PRE-MOLDADO, COMP 80 CM, *45 X18 /12* CM (H X L1/L2)</v>
          </cell>
          <cell r="D1578" t="str">
            <v>UN</v>
          </cell>
          <cell r="E1578">
            <v>16.8</v>
          </cell>
        </row>
        <row r="1579">
          <cell r="A1579">
            <v>4062</v>
          </cell>
          <cell r="B1579" t="str">
            <v>INSUMO NACIONAL CAIXA</v>
          </cell>
          <cell r="C1579" t="str">
            <v>MEIO-FIO OU GUIA DE CONCRETO, PRE-MOLDADO, COMP 1 M, *30 X 15* CM (H X L)</v>
          </cell>
          <cell r="D1579" t="str">
            <v>UN</v>
          </cell>
          <cell r="E1579">
            <v>17.32</v>
          </cell>
        </row>
        <row r="1580">
          <cell r="A1580">
            <v>4069</v>
          </cell>
          <cell r="B1580" t="str">
            <v>INSUMO NACIONAL CAIXA</v>
          </cell>
          <cell r="C1580" t="str">
            <v>MESTRE DE OBRAS</v>
          </cell>
          <cell r="D1580" t="str">
            <v>H</v>
          </cell>
          <cell r="E1580">
            <v>62.04</v>
          </cell>
        </row>
        <row r="1581">
          <cell r="A1581">
            <v>4083</v>
          </cell>
          <cell r="B1581" t="str">
            <v>INSUMO NACIONAL CAIXA</v>
          </cell>
          <cell r="C1581" t="str">
            <v>ENCARREGADO GERAL DE OBRAS</v>
          </cell>
          <cell r="D1581" t="str">
            <v>H</v>
          </cell>
          <cell r="E1581">
            <v>37.22</v>
          </cell>
        </row>
        <row r="1582">
          <cell r="A1582">
            <v>4084</v>
          </cell>
          <cell r="B1582" t="str">
            <v>INSUMO NACIONAL CAIXA</v>
          </cell>
          <cell r="C1582" t="str">
            <v>BOMBA SUBMERSIVEL PARA DRENAGEM E ESGOTAMENTO COM MOTOR ELETRICO TRIFASICO DE ATE 2 CV, DESCARGA = 2", ALTURA MANOMETRICA = 10 M, VAZAO = 25 M3/H (417 LITROS/MINUTO) (LOCACAO)</v>
          </cell>
          <cell r="D1582" t="str">
            <v>H</v>
          </cell>
          <cell r="E1582">
            <v>1.58</v>
          </cell>
        </row>
        <row r="1583">
          <cell r="A1583">
            <v>4085</v>
          </cell>
          <cell r="B1583" t="str">
            <v>INSUMO NACIONAL CAIXA</v>
          </cell>
          <cell r="C1583" t="str">
            <v>BOMBA SUBMERSIVEL PARA DRENAGEM E ESGOTAMENTO, MOTOR ELETRICO TRIFASICO, POTENCIA DE 4 CV, DIAMETRO DE RECALQUE DE 3". FAIXA DE OPERACAO: Q=60 M3/H (+ OU - 1 M3/H) E AMT=2 M; Q=11M3/H (+ OU - 1 M3/H) E AMT = 23 M (+ OU - 1 M) (LOCACAO)</v>
          </cell>
          <cell r="D1583" t="str">
            <v>H</v>
          </cell>
          <cell r="E1583">
            <v>2.21</v>
          </cell>
        </row>
        <row r="1584">
          <cell r="A1584">
            <v>4086</v>
          </cell>
          <cell r="B1584" t="str">
            <v>INSUMO NACIONAL CAIXA</v>
          </cell>
          <cell r="C1584" t="str">
            <v>!EM PROCESSO DE DESATIVACAO! BOMBA SUBMERSIVEL P/ DRENAGEM/ESGOTAMENTO, ELETRICA TRIFASICA  ACIMA  DE 5 CV DESCARGA 4" HM = 25M, Q= 162 M3/H = 2700 L/MIN. OU EQUIV.</v>
          </cell>
          <cell r="D1584" t="str">
            <v>H</v>
          </cell>
          <cell r="E1584">
            <v>2.42</v>
          </cell>
        </row>
        <row r="1585">
          <cell r="A1585">
            <v>4087</v>
          </cell>
          <cell r="B1585" t="str">
            <v>INSUMO NACIONAL CAIXA</v>
          </cell>
          <cell r="C1585" t="str">
            <v>MOTOCICLETA COM MOTOR DE *125* CILINDRADAS, USO URBANO, COMBANCO ADAPTADO PARA FIXACAO DE BAU</v>
          </cell>
          <cell r="D1585" t="str">
            <v>UN</v>
          </cell>
          <cell r="E1585">
            <v>11190</v>
          </cell>
        </row>
        <row r="1586">
          <cell r="A1586">
            <v>4089</v>
          </cell>
          <cell r="B1586" t="str">
            <v>INSUMO NACIONAL CAIXA</v>
          </cell>
          <cell r="C1586" t="str">
            <v>!EM PROCESSO DE DESATIVACAO! MOTONIVELADORA 185 A 200HP (INCL MANUT/OPERACAO)</v>
          </cell>
          <cell r="D1586" t="str">
            <v>H</v>
          </cell>
          <cell r="E1586">
            <v>216.48</v>
          </cell>
        </row>
        <row r="1587">
          <cell r="A1587">
            <v>4090</v>
          </cell>
          <cell r="B1587" t="str">
            <v>INSUMO NACIONAL CAIXA</v>
          </cell>
          <cell r="C1587" t="str">
            <v>MOTONIVELADORA POTENCIA BASICA LIQUIDA (PRIMEIRA MARCHA) 125HP , PESO BRUTO 13032 KG, LARGURA DA LAMINA DE 3,7 M</v>
          </cell>
          <cell r="D1587" t="str">
            <v>UN</v>
          </cell>
          <cell r="E1587">
            <v>565500</v>
          </cell>
        </row>
        <row r="1588">
          <cell r="A1588">
            <v>4091</v>
          </cell>
          <cell r="B1588" t="str">
            <v>INSUMO NACIONAL CAIXA</v>
          </cell>
          <cell r="C1588" t="str">
            <v>!EM PROCESSO DE DESATIVACAO! MOTONIVELADORA COM POTENCIA DE140 A 155 HP (LOCACAO COM OPERADOR, COMBUSTIVEL E MANUTENCAO)</v>
          </cell>
          <cell r="D1588" t="str">
            <v>H</v>
          </cell>
          <cell r="E1588">
            <v>200.25</v>
          </cell>
        </row>
        <row r="1589">
          <cell r="A1589">
            <v>4092</v>
          </cell>
          <cell r="B1589" t="str">
            <v>INSUMO NACIONAL CAIXA</v>
          </cell>
          <cell r="C1589" t="str">
            <v>!EM PROCESSO DE DESATIVACAO! MOTONIVELADORA ATE 130HP (INCLMANUT/OPERACAO</v>
          </cell>
          <cell r="D1589" t="str">
            <v>H</v>
          </cell>
          <cell r="E1589">
            <v>184.01</v>
          </cell>
        </row>
        <row r="1590">
          <cell r="A1590">
            <v>4093</v>
          </cell>
          <cell r="B1590" t="str">
            <v>INSUMO NACIONAL CAIXA</v>
          </cell>
          <cell r="C1590" t="str">
            <v>MOTORISTA DE CAMINHAO</v>
          </cell>
          <cell r="D1590" t="str">
            <v>H</v>
          </cell>
          <cell r="E1590">
            <v>15.32</v>
          </cell>
        </row>
        <row r="1591">
          <cell r="A1591">
            <v>4094</v>
          </cell>
          <cell r="B1591" t="str">
            <v>INSUMO NACIONAL CAIXA</v>
          </cell>
          <cell r="C1591" t="str">
            <v>MOTORISTA DE CAMINHAO-CARRETA</v>
          </cell>
          <cell r="D1591" t="str">
            <v>H</v>
          </cell>
          <cell r="E1591">
            <v>15.33</v>
          </cell>
        </row>
        <row r="1592">
          <cell r="A1592">
            <v>4095</v>
          </cell>
          <cell r="B1592" t="str">
            <v>INSUMO NACIONAL CAIXA</v>
          </cell>
          <cell r="C1592" t="str">
            <v>MOTORISTA DE CARRO DE PASSEIO</v>
          </cell>
          <cell r="D1592" t="str">
            <v>H</v>
          </cell>
          <cell r="E1592">
            <v>14.16</v>
          </cell>
        </row>
        <row r="1593">
          <cell r="A1593">
            <v>4096</v>
          </cell>
          <cell r="B1593" t="str">
            <v>INSUMO NACIONAL CAIXA</v>
          </cell>
          <cell r="C1593" t="str">
            <v>MOTORISTA OPERADOR DE CAMINHAO COM MUNCK</v>
          </cell>
          <cell r="D1593" t="str">
            <v>H</v>
          </cell>
          <cell r="E1593">
            <v>16.79</v>
          </cell>
        </row>
        <row r="1594">
          <cell r="A1594">
            <v>4097</v>
          </cell>
          <cell r="B1594" t="str">
            <v>INSUMO NACIONAL CAIXA</v>
          </cell>
          <cell r="C1594" t="str">
            <v>MOTORISTA DE VEICULO PESADO</v>
          </cell>
          <cell r="D1594" t="str">
            <v>H</v>
          </cell>
          <cell r="E1594">
            <v>15.33</v>
          </cell>
        </row>
        <row r="1595">
          <cell r="A1595">
            <v>4102</v>
          </cell>
          <cell r="B1595" t="str">
            <v>INSUMO NACIONAL CAIXA</v>
          </cell>
          <cell r="C1595" t="str">
            <v>MOURAO DE CONCRETO RETO, 10 X 10 CM, H= 3,00 M</v>
          </cell>
          <cell r="D1595" t="str">
            <v>UN</v>
          </cell>
          <cell r="E1595">
            <v>43.9</v>
          </cell>
        </row>
        <row r="1596">
          <cell r="A1596">
            <v>4107</v>
          </cell>
          <cell r="B1596" t="str">
            <v>INSUMO NACIONAL CAIXA</v>
          </cell>
          <cell r="C1596" t="str">
            <v>MOURAO DE CONCRETO RETO, *10 X 10* CM, H= 2,30 M</v>
          </cell>
          <cell r="D1596" t="str">
            <v>UN</v>
          </cell>
          <cell r="E1596">
            <v>36.700000000000003</v>
          </cell>
        </row>
        <row r="1597">
          <cell r="A1597">
            <v>4108</v>
          </cell>
          <cell r="B1597" t="str">
            <v>INSUMO NACIONAL CAIXA</v>
          </cell>
          <cell r="C1597" t="str">
            <v>MOURAO DE CONCRETO RETO, 10 X 10 CM, H= 2,00 M</v>
          </cell>
          <cell r="D1597" t="str">
            <v>UN</v>
          </cell>
          <cell r="E1597">
            <v>29.51</v>
          </cell>
        </row>
        <row r="1598">
          <cell r="A1598">
            <v>4111</v>
          </cell>
          <cell r="B1598" t="str">
            <v>INSUMO NACIONAL CAIXA</v>
          </cell>
          <cell r="C1598" t="str">
            <v>ESCORA PRE-MOLDADA EM CONCRETO, *10 X 10* CM, H = 2,30M</v>
          </cell>
          <cell r="D1598" t="str">
            <v>UN</v>
          </cell>
          <cell r="E1598">
            <v>34.549999999999997</v>
          </cell>
        </row>
        <row r="1599">
          <cell r="A1599">
            <v>4114</v>
          </cell>
          <cell r="B1599" t="str">
            <v>INSUMO NACIONAL CAIXA</v>
          </cell>
          <cell r="C1599" t="str">
            <v>MOURAO CONCRETO CURVO, SECAO "T", H = 2,80 M + CURVA COM 0,45 M, COM FUROS PARA FIOS</v>
          </cell>
          <cell r="D1599" t="str">
            <v>UN</v>
          </cell>
          <cell r="E1599">
            <v>43.59</v>
          </cell>
        </row>
        <row r="1600">
          <cell r="A1600">
            <v>4115</v>
          </cell>
          <cell r="B1600" t="str">
            <v>INSUMO NACIONAL CAIXA</v>
          </cell>
          <cell r="C1600" t="str">
            <v>MADEIRA ROLICA TRATADA, EUCALIPTO OU EQUIVALENTE DA REGIAO,H = 3 M, D = 12 A 15 CM</v>
          </cell>
          <cell r="D1600" t="str">
            <v>M</v>
          </cell>
          <cell r="E1600">
            <v>9.23</v>
          </cell>
        </row>
        <row r="1601">
          <cell r="A1601">
            <v>4119</v>
          </cell>
          <cell r="B1601" t="str">
            <v>INSUMO NACIONAL CAIXA</v>
          </cell>
          <cell r="C1601" t="str">
            <v>MADEIRA ROLICA TRATADA, EUCALIPTO OU EQUIVALENTE DA REGIAO,H = 6 M, D = 16 A 19 CM</v>
          </cell>
          <cell r="D1601" t="str">
            <v>M</v>
          </cell>
          <cell r="E1601">
            <v>18.57</v>
          </cell>
        </row>
        <row r="1602">
          <cell r="A1602">
            <v>4126</v>
          </cell>
          <cell r="B1602" t="str">
            <v>INSUMO NACIONAL CAIXA</v>
          </cell>
          <cell r="C1602" t="str">
            <v>!EM PROCESSO DE DESATIVACAO! TERMINAL DE PORCELANA (MUFLA) UNIPOLAR, USO EXTERNO, TENSAO 3,6/6 KV, PARA CABO DE 10/16 MM2, COM ISOLAMENTO EPR</v>
          </cell>
          <cell r="D1602" t="str">
            <v>UN</v>
          </cell>
          <cell r="E1602">
            <v>218</v>
          </cell>
        </row>
        <row r="1603">
          <cell r="A1603">
            <v>4127</v>
          </cell>
          <cell r="B1603" t="str">
            <v>INSUMO NACIONAL CAIXA</v>
          </cell>
          <cell r="C1603" t="str">
            <v>MUFLA TERMINAL PRIMARIA UNIPOLAR USO EXTERNO PARA CABO 25/70MM2 ISOL, 3,6/6KV EM EPR - BORRACHA DE SILICONE</v>
          </cell>
          <cell r="D1603" t="str">
            <v>UN</v>
          </cell>
          <cell r="E1603">
            <v>218.88</v>
          </cell>
        </row>
        <row r="1604">
          <cell r="A1604">
            <v>4135</v>
          </cell>
          <cell r="B1604" t="str">
            <v>INSUMO NACIONAL CAIXA</v>
          </cell>
          <cell r="C1604" t="str">
            <v>MUFLA TERMINAL PRIMARIA UNIPOLAR USO EXTERNO PARA CABO 35/70MM2 ISOL. 20/35KV EM EPR - BORRACHA DE SILICONE</v>
          </cell>
          <cell r="D1604" t="str">
            <v>UN</v>
          </cell>
          <cell r="E1604">
            <v>330.08</v>
          </cell>
        </row>
        <row r="1605">
          <cell r="A1605">
            <v>4145</v>
          </cell>
          <cell r="B1605" t="str">
            <v>INSUMO NACIONAL CAIXA</v>
          </cell>
          <cell r="C1605" t="str">
            <v>MUFLA TERMINAL PRIMARIA UNIPOLAR USO EXTERNO PARA CABO 50/185MM2 ISOL. 20/35KV EM EPR</v>
          </cell>
          <cell r="D1605" t="str">
            <v>UN</v>
          </cell>
          <cell r="E1605">
            <v>261.24</v>
          </cell>
        </row>
        <row r="1606">
          <cell r="A1606">
            <v>4154</v>
          </cell>
          <cell r="B1606" t="str">
            <v>INSUMO NACIONAL CAIXA</v>
          </cell>
          <cell r="C1606" t="str">
            <v>MUFLA TERMINAL PRIMARIA UNIPOLAR USO INTERNO PARA CABO 25/70MM2 ISOL 6/10KV EM EPR- BORRACHA DE SILICONE</v>
          </cell>
          <cell r="D1606" t="str">
            <v>UN</v>
          </cell>
          <cell r="E1606">
            <v>267.42</v>
          </cell>
        </row>
        <row r="1607">
          <cell r="A1607">
            <v>4161</v>
          </cell>
          <cell r="B1607" t="str">
            <v>INSUMO NACIONAL CAIXA</v>
          </cell>
          <cell r="C1607" t="str">
            <v>MUFLA TERMINAL PRIMARIA UNIPOLAR USO INTERNO PARA CABO 35/70MM2 ISOLACAO 8,7/15KV EM EPR - BORRACHA DE SILICONE</v>
          </cell>
          <cell r="D1607" t="str">
            <v>UN</v>
          </cell>
          <cell r="E1607">
            <v>271.83</v>
          </cell>
        </row>
        <row r="1608">
          <cell r="A1608">
            <v>4168</v>
          </cell>
          <cell r="B1608" t="str">
            <v>INSUMO NACIONAL CAIXA</v>
          </cell>
          <cell r="C1608" t="str">
            <v>MUFLA TERMINAL PRIMARIA UNIPOLAR USO INTERNO PARA CABO 35/120MM2 ISOLACAO 15/25KV EM EPR - BORRACHA DE SILICONE</v>
          </cell>
          <cell r="D1608" t="str">
            <v>UN</v>
          </cell>
          <cell r="E1608">
            <v>282.42</v>
          </cell>
        </row>
        <row r="1609">
          <cell r="A1609">
            <v>4177</v>
          </cell>
          <cell r="B1609" t="str">
            <v>INSUMO NACIONAL CAIXA</v>
          </cell>
          <cell r="C1609" t="str">
            <v>NIPLE DE FERRO GALVANIZADO, COM ROSCA BSP, DE 1/2"</v>
          </cell>
          <cell r="D1609" t="str">
            <v>UN</v>
          </cell>
          <cell r="E1609">
            <v>2.2200000000000002</v>
          </cell>
        </row>
        <row r="1610">
          <cell r="A1610">
            <v>4178</v>
          </cell>
          <cell r="B1610" t="str">
            <v>INSUMO NACIONAL CAIXA</v>
          </cell>
          <cell r="C1610" t="str">
            <v>NIPLE DE FERRO GALVANIZADO, COM ROSCA BSP, DE 3/4"</v>
          </cell>
          <cell r="D1610" t="str">
            <v>UN</v>
          </cell>
          <cell r="E1610">
            <v>3.19</v>
          </cell>
        </row>
        <row r="1611">
          <cell r="A1611">
            <v>4179</v>
          </cell>
          <cell r="B1611" t="str">
            <v>INSUMO NACIONAL CAIXA</v>
          </cell>
          <cell r="C1611" t="str">
            <v>NIPLE DE FERRO GALVANIZADO, COM ROSCA BSP, DE 1"</v>
          </cell>
          <cell r="D1611" t="str">
            <v>UN</v>
          </cell>
          <cell r="E1611">
            <v>5.38</v>
          </cell>
        </row>
        <row r="1612">
          <cell r="A1612">
            <v>4180</v>
          </cell>
          <cell r="B1612" t="str">
            <v>INSUMO NACIONAL CAIXA</v>
          </cell>
          <cell r="C1612" t="str">
            <v>NIPLE DE FERRO GALVANIZADO, COM ROSCA BSP, DE 1 1/4"</v>
          </cell>
          <cell r="D1612" t="str">
            <v>UN</v>
          </cell>
          <cell r="E1612">
            <v>7.49</v>
          </cell>
        </row>
        <row r="1613">
          <cell r="A1613">
            <v>4181</v>
          </cell>
          <cell r="B1613" t="str">
            <v>INSUMO NACIONAL CAIXA</v>
          </cell>
          <cell r="C1613" t="str">
            <v>NIPLE DE FERRO GALVANIZADO, COM ROSCA BSP, DE 2"</v>
          </cell>
          <cell r="D1613" t="str">
            <v>UN</v>
          </cell>
          <cell r="E1613">
            <v>18.48</v>
          </cell>
        </row>
        <row r="1614">
          <cell r="A1614">
            <v>4182</v>
          </cell>
          <cell r="B1614" t="str">
            <v>INSUMO NACIONAL CAIXA</v>
          </cell>
          <cell r="C1614" t="str">
            <v>NIPLE DE FERRO GALVANIZADO, COM ROSCA BSP, DE 3"</v>
          </cell>
          <cell r="D1614" t="str">
            <v>UN</v>
          </cell>
          <cell r="E1614">
            <v>37.51</v>
          </cell>
        </row>
        <row r="1615">
          <cell r="A1615">
            <v>4183</v>
          </cell>
          <cell r="B1615" t="str">
            <v>INSUMO NACIONAL CAIXA</v>
          </cell>
          <cell r="C1615" t="str">
            <v>NIPLE DE FERRO GALVANIZADO, COM ROSCA BSP, DE 4"</v>
          </cell>
          <cell r="D1615" t="str">
            <v>UN</v>
          </cell>
          <cell r="E1615">
            <v>58.92</v>
          </cell>
        </row>
        <row r="1616">
          <cell r="A1616">
            <v>4184</v>
          </cell>
          <cell r="B1616" t="str">
            <v>INSUMO NACIONAL CAIXA</v>
          </cell>
          <cell r="C1616" t="str">
            <v>NIPLE DE FERRO GALVANIZADO, COM ROSCA BSP, DE 5"</v>
          </cell>
          <cell r="D1616" t="str">
            <v>UN</v>
          </cell>
          <cell r="E1616">
            <v>105.81</v>
          </cell>
        </row>
        <row r="1617">
          <cell r="A1617">
            <v>4185</v>
          </cell>
          <cell r="B1617" t="str">
            <v>INSUMO NACIONAL CAIXA</v>
          </cell>
          <cell r="C1617" t="str">
            <v>NIPLE DE FERRO GALVANIZADO, COM ROSCA BSP, DE 6"</v>
          </cell>
          <cell r="D1617" t="str">
            <v>UN</v>
          </cell>
          <cell r="E1617">
            <v>129.29</v>
          </cell>
        </row>
        <row r="1618">
          <cell r="A1618">
            <v>4186</v>
          </cell>
          <cell r="B1618" t="str">
            <v>INSUMO NACIONAL CAIXA</v>
          </cell>
          <cell r="C1618" t="str">
            <v>NIPLE DE REDUCAO DE FERRO GALVANIZADO, COM ROSCA BSP, DE 1/2" X 1/4"</v>
          </cell>
          <cell r="D1618" t="str">
            <v>UN</v>
          </cell>
          <cell r="E1618">
            <v>2.2200000000000002</v>
          </cell>
        </row>
        <row r="1619">
          <cell r="A1619">
            <v>4187</v>
          </cell>
          <cell r="B1619" t="str">
            <v>INSUMO NACIONAL CAIXA</v>
          </cell>
          <cell r="C1619" t="str">
            <v>NIPLE DE REDUCAO DE FERRO GALVANIZADO, COM ROSCA BSP, DE 3/4" X 1/2"</v>
          </cell>
          <cell r="D1619" t="str">
            <v>UN</v>
          </cell>
          <cell r="E1619">
            <v>3.19</v>
          </cell>
        </row>
        <row r="1620">
          <cell r="A1620">
            <v>4188</v>
          </cell>
          <cell r="B1620" t="str">
            <v>INSUMO NACIONAL CAIXA</v>
          </cell>
          <cell r="C1620" t="str">
            <v>NIPLE DE REDUCAO DE FERRO GALVANIZADO, COM ROSCA BSP, DE 1"X 1/2"</v>
          </cell>
          <cell r="D1620" t="str">
            <v>UN</v>
          </cell>
          <cell r="E1620">
            <v>5.3</v>
          </cell>
        </row>
        <row r="1621">
          <cell r="A1621">
            <v>4189</v>
          </cell>
          <cell r="B1621" t="str">
            <v>INSUMO NACIONAL CAIXA</v>
          </cell>
          <cell r="C1621" t="str">
            <v>NIPLE DE REDUCAO DE FERRO GALVANIZADO, COM ROSCA BSP, DE 1"X 3/4"</v>
          </cell>
          <cell r="D1621" t="str">
            <v>UN</v>
          </cell>
          <cell r="E1621">
            <v>5.18</v>
          </cell>
        </row>
        <row r="1622">
          <cell r="A1622">
            <v>4190</v>
          </cell>
          <cell r="B1622" t="str">
            <v>INSUMO NACIONAL CAIXA</v>
          </cell>
          <cell r="C1622" t="str">
            <v>NIPLE DE REDUCAO DE FERRO GALVANIZADO, COM ROSCA BSP, DE 1 1/4" X 3/4"</v>
          </cell>
          <cell r="D1622" t="str">
            <v>UN</v>
          </cell>
          <cell r="E1622">
            <v>7.22</v>
          </cell>
        </row>
        <row r="1623">
          <cell r="A1623">
            <v>4191</v>
          </cell>
          <cell r="B1623" t="str">
            <v>INSUMO NACIONAL CAIXA</v>
          </cell>
          <cell r="C1623" t="str">
            <v>NIPLE DE REDUCAO DE FERRO GALVANIZADO, COM ROSCA BSP, DE 1 1/2" X 3/4"</v>
          </cell>
          <cell r="D1623" t="str">
            <v>UN</v>
          </cell>
          <cell r="E1623">
            <v>8.3699999999999992</v>
          </cell>
        </row>
        <row r="1624">
          <cell r="A1624">
            <v>4192</v>
          </cell>
          <cell r="B1624" t="str">
            <v>INSUMO NACIONAL CAIXA</v>
          </cell>
          <cell r="C1624" t="str">
            <v>NIPLE DE REDUCAO DE FERRO GALVANIZADO, COM ROSCA BSP, DE 1 1/2" X 1"</v>
          </cell>
          <cell r="D1624" t="str">
            <v>UN</v>
          </cell>
          <cell r="E1624">
            <v>8.3699999999999992</v>
          </cell>
        </row>
        <row r="1625">
          <cell r="A1625">
            <v>4193</v>
          </cell>
          <cell r="B1625" t="str">
            <v>INSUMO NACIONAL CAIXA</v>
          </cell>
          <cell r="C1625" t="str">
            <v>NIPLE DE REDUCAO DE FERRO GALVANIZADO, COM ROSCA BSP, DE 2"X 1 1/4"</v>
          </cell>
          <cell r="D1625" t="str">
            <v>UN</v>
          </cell>
          <cell r="E1625">
            <v>18.059999999999999</v>
          </cell>
        </row>
        <row r="1626">
          <cell r="A1626">
            <v>4194</v>
          </cell>
          <cell r="B1626" t="str">
            <v>INSUMO NACIONAL CAIXA</v>
          </cell>
          <cell r="C1626" t="str">
            <v>NIPLE DE REDUCAO DE FERRO GALVANIZADO, COM ROSCA BSP, DE 2"X 1 1/2"</v>
          </cell>
          <cell r="D1626" t="str">
            <v>UN</v>
          </cell>
          <cell r="E1626">
            <v>18.059999999999999</v>
          </cell>
        </row>
        <row r="1627">
          <cell r="A1627">
            <v>4195</v>
          </cell>
          <cell r="B1627" t="str">
            <v>INSUMO NACIONAL CAIXA</v>
          </cell>
          <cell r="C1627" t="str">
            <v>!EM PROCESSO DE DESATIVACAO! NIPLE DE REDUCAO DE FERRO GALVANIZADO, COM ROSCA BSP, DE 2 1/2" X 1 1/4"</v>
          </cell>
          <cell r="D1627" t="str">
            <v>UN</v>
          </cell>
          <cell r="E1627">
            <v>25.98</v>
          </cell>
        </row>
        <row r="1628">
          <cell r="A1628">
            <v>4196</v>
          </cell>
          <cell r="B1628" t="str">
            <v>INSUMO NACIONAL CAIXA</v>
          </cell>
          <cell r="C1628" t="str">
            <v>!EM PROCESSO DE DESATIVACAO! NIPLE DE REDUCAO DE FERRO GALVANIZADO, COM ROSCA BSP, DE 2 1/2" X 1 1/2"</v>
          </cell>
          <cell r="D1628" t="str">
            <v>UN</v>
          </cell>
          <cell r="E1628">
            <v>25.67</v>
          </cell>
        </row>
        <row r="1629">
          <cell r="A1629">
            <v>4197</v>
          </cell>
          <cell r="B1629" t="str">
            <v>INSUMO NACIONAL CAIXA</v>
          </cell>
          <cell r="C1629" t="str">
            <v>NIPLE DE REDUCAO DE FERRO GALVANIZADO, COM ROSCA BSP, DE 2 1/2" X 2"</v>
          </cell>
          <cell r="D1629" t="str">
            <v>UN</v>
          </cell>
          <cell r="E1629">
            <v>25.67</v>
          </cell>
        </row>
        <row r="1630">
          <cell r="A1630">
            <v>4198</v>
          </cell>
          <cell r="B1630" t="str">
            <v>INSUMO NACIONAL CAIXA</v>
          </cell>
          <cell r="C1630" t="str">
            <v>!EM PROCESSO DE DESATIVACAO! NIPLE DE REDUCAO DE FERRO GALVANIZADO, COM ROSCA BSP, DE 3" X 1 1/2"</v>
          </cell>
          <cell r="D1630" t="str">
            <v>UN</v>
          </cell>
          <cell r="E1630">
            <v>37.049999999999997</v>
          </cell>
        </row>
        <row r="1631">
          <cell r="A1631">
            <v>4202</v>
          </cell>
          <cell r="B1631" t="str">
            <v>INSUMO NACIONAL CAIXA</v>
          </cell>
          <cell r="C1631" t="str">
            <v>NIPLE DE REDUCAO DE FERRO GALVANIZADO, COM ROSCA BSP, DE 3"X 2 1/2"</v>
          </cell>
          <cell r="D1631" t="str">
            <v>UN</v>
          </cell>
          <cell r="E1631">
            <v>37.049999999999997</v>
          </cell>
        </row>
        <row r="1632">
          <cell r="A1632">
            <v>4203</v>
          </cell>
          <cell r="B1632" t="str">
            <v>INSUMO NACIONAL CAIXA</v>
          </cell>
          <cell r="C1632" t="str">
            <v>NIPLE DE REDUCAO DE FERRO GALVANIZADO, COM ROSCA BSP, DE 3"X 2"</v>
          </cell>
          <cell r="D1632" t="str">
            <v>UN</v>
          </cell>
          <cell r="E1632">
            <v>37.049999999999997</v>
          </cell>
        </row>
        <row r="1633">
          <cell r="A1633">
            <v>4204</v>
          </cell>
          <cell r="B1633" t="str">
            <v>INSUMO NACIONAL CAIXA</v>
          </cell>
          <cell r="C1633" t="str">
            <v>NIPLE DE REDUCAO DE FERRO GALVANIZADO, COM ROSCA BSP, DE 2"X 1"</v>
          </cell>
          <cell r="D1633" t="str">
            <v>UN</v>
          </cell>
          <cell r="E1633">
            <v>18.059999999999999</v>
          </cell>
        </row>
        <row r="1634">
          <cell r="A1634">
            <v>4205</v>
          </cell>
          <cell r="B1634" t="str">
            <v>INSUMO NACIONAL CAIXA</v>
          </cell>
          <cell r="C1634" t="str">
            <v>NIPLE DE REDUCAO DE FERRO GALVANIZADO, COM ROSCA BSP, DE 1 1/2" X 1 1/4"</v>
          </cell>
          <cell r="D1634" t="str">
            <v>UN</v>
          </cell>
          <cell r="E1634">
            <v>8.4499999999999993</v>
          </cell>
        </row>
        <row r="1635">
          <cell r="A1635">
            <v>4206</v>
          </cell>
          <cell r="B1635" t="str">
            <v>INSUMO NACIONAL CAIXA</v>
          </cell>
          <cell r="C1635" t="str">
            <v>NIPLE DE REDUCAO DE FERRO GALVANIZADO, COM ROSCA BSP, DE 1 1/4" X 1"</v>
          </cell>
          <cell r="D1635" t="str">
            <v>UN</v>
          </cell>
          <cell r="E1635">
            <v>7.41</v>
          </cell>
        </row>
        <row r="1636">
          <cell r="A1636">
            <v>4207</v>
          </cell>
          <cell r="B1636" t="str">
            <v>INSUMO NACIONAL CAIXA</v>
          </cell>
          <cell r="C1636" t="str">
            <v>NIPLE DE REDUCAO DE FERRO GALVANIZADO, COM ROSCA BSP, DE 1 1/4" X 1/2"</v>
          </cell>
          <cell r="D1636" t="str">
            <v>UN</v>
          </cell>
          <cell r="E1636">
            <v>7.03</v>
          </cell>
        </row>
        <row r="1637">
          <cell r="A1637">
            <v>4208</v>
          </cell>
          <cell r="B1637" t="str">
            <v>INSUMO NACIONAL CAIXA</v>
          </cell>
          <cell r="C1637" t="str">
            <v>NIPLE DE FERRO GALVANIZADO, COM ROSCA BSP, DE 2 1/2"</v>
          </cell>
          <cell r="D1637" t="str">
            <v>UN</v>
          </cell>
          <cell r="E1637">
            <v>26.4</v>
          </cell>
        </row>
        <row r="1638">
          <cell r="A1638">
            <v>4209</v>
          </cell>
          <cell r="B1638" t="str">
            <v>INSUMO NACIONAL CAIXA</v>
          </cell>
          <cell r="C1638" t="str">
            <v>NIPLE DE FERRO GALVANIZADO, COM ROSCA BSP, DE 1 1/2"</v>
          </cell>
          <cell r="D1638" t="str">
            <v>UN</v>
          </cell>
          <cell r="E1638">
            <v>8.49</v>
          </cell>
        </row>
        <row r="1639">
          <cell r="A1639">
            <v>4210</v>
          </cell>
          <cell r="B1639" t="str">
            <v>INSUMO NACIONAL CAIXA</v>
          </cell>
          <cell r="C1639" t="str">
            <v>NIPEL PVC, ROSCAVEL, 1/2",  AGUA FRIA PREDIAL</v>
          </cell>
          <cell r="D1639" t="str">
            <v>UN</v>
          </cell>
          <cell r="E1639">
            <v>0.54</v>
          </cell>
        </row>
        <row r="1640">
          <cell r="A1640">
            <v>4211</v>
          </cell>
          <cell r="B1640" t="str">
            <v>INSUMO NACIONAL CAIXA</v>
          </cell>
          <cell r="C1640" t="str">
            <v>NIPEL PVC, ROSCAVEL, 3/4",  AGUA FRIA PREDIAL</v>
          </cell>
          <cell r="D1640" t="str">
            <v>UN</v>
          </cell>
          <cell r="E1640">
            <v>0.79</v>
          </cell>
        </row>
        <row r="1641">
          <cell r="A1641">
            <v>4212</v>
          </cell>
          <cell r="B1641" t="str">
            <v>INSUMO NACIONAL CAIXA</v>
          </cell>
          <cell r="C1641" t="str">
            <v>NIPEL PVC, ROSCAVEL, 1",  AGUA FRIA PREDIAL</v>
          </cell>
          <cell r="D1641" t="str">
            <v>UN</v>
          </cell>
          <cell r="E1641">
            <v>1.4</v>
          </cell>
        </row>
        <row r="1642">
          <cell r="A1642">
            <v>4213</v>
          </cell>
          <cell r="B1642" t="str">
            <v>INSUMO NACIONAL CAIXA</v>
          </cell>
          <cell r="C1642" t="str">
            <v>NIPEL PVC, ROSCAVEL, 2",  AGUA FRIA PREDIAL</v>
          </cell>
          <cell r="D1642" t="str">
            <v>UN</v>
          </cell>
          <cell r="E1642">
            <v>7.62</v>
          </cell>
        </row>
        <row r="1643">
          <cell r="A1643">
            <v>4214</v>
          </cell>
          <cell r="B1643" t="str">
            <v>INSUMO NACIONAL CAIXA</v>
          </cell>
          <cell r="C1643" t="str">
            <v>NIPEL PVC, ROSCAVEL, 1 1/2",  AGUA FRIA PREDIAL</v>
          </cell>
          <cell r="D1643" t="str">
            <v>UN</v>
          </cell>
          <cell r="E1643">
            <v>4.22</v>
          </cell>
        </row>
        <row r="1644">
          <cell r="A1644">
            <v>4215</v>
          </cell>
          <cell r="B1644" t="str">
            <v>INSUMO NACIONAL CAIXA</v>
          </cell>
          <cell r="C1644" t="str">
            <v>NIPEL PVC, ROSCAVEL, 1 1/4",  AGUA FRIA PREDIAL</v>
          </cell>
          <cell r="D1644" t="str">
            <v>UN</v>
          </cell>
          <cell r="E1644">
            <v>3.5</v>
          </cell>
        </row>
        <row r="1645">
          <cell r="A1645">
            <v>4221</v>
          </cell>
          <cell r="B1645" t="str">
            <v>INSUMO NACIONAL CAIXA</v>
          </cell>
          <cell r="C1645" t="str">
            <v>OLEO DIESEL COMBUSTIVEL COMUM</v>
          </cell>
          <cell r="D1645" t="str">
            <v>L</v>
          </cell>
          <cell r="E1645">
            <v>2.97</v>
          </cell>
        </row>
        <row r="1646">
          <cell r="A1646">
            <v>4222</v>
          </cell>
          <cell r="B1646" t="str">
            <v>INSUMO NACIONAL CAIXA</v>
          </cell>
          <cell r="C1646" t="str">
            <v>GASOLINA COMUM</v>
          </cell>
          <cell r="D1646" t="str">
            <v>L</v>
          </cell>
          <cell r="E1646">
            <v>3.86</v>
          </cell>
        </row>
        <row r="1647">
          <cell r="A1647">
            <v>4223</v>
          </cell>
          <cell r="B1647" t="str">
            <v>INSUMO NACIONAL CAIXA</v>
          </cell>
          <cell r="C1647" t="str">
            <v>ETANOL</v>
          </cell>
          <cell r="D1647" t="str">
            <v>L</v>
          </cell>
          <cell r="E1647">
            <v>3.43</v>
          </cell>
        </row>
        <row r="1648">
          <cell r="A1648">
            <v>4224</v>
          </cell>
          <cell r="B1648" t="str">
            <v>INSUMO NACIONAL CAIXA</v>
          </cell>
          <cell r="C1648" t="str">
            <v>QUEROSENE</v>
          </cell>
          <cell r="D1648" t="str">
            <v>L</v>
          </cell>
          <cell r="E1648">
            <v>13.41</v>
          </cell>
        </row>
        <row r="1649">
          <cell r="A1649">
            <v>4226</v>
          </cell>
          <cell r="B1649" t="str">
            <v>INSUMO NACIONAL CAIXA</v>
          </cell>
          <cell r="C1649" t="str">
            <v>GAS DE COZINHA - GLP</v>
          </cell>
          <cell r="D1649" t="str">
            <v>KG</v>
          </cell>
          <cell r="E1649">
            <v>4.16</v>
          </cell>
        </row>
        <row r="1650">
          <cell r="A1650">
            <v>4227</v>
          </cell>
          <cell r="B1650" t="str">
            <v>INSUMO NACIONAL CAIXA</v>
          </cell>
          <cell r="C1650" t="str">
            <v>OLEO LUBRIFICANTE PARA MOTORES DE EQUIPAMENTOS PESADOS (CAMINHOES, TRATORES, RETROS E ETC)</v>
          </cell>
          <cell r="D1650" t="str">
            <v>L</v>
          </cell>
          <cell r="E1650">
            <v>10</v>
          </cell>
        </row>
        <row r="1651">
          <cell r="A1651">
            <v>4229</v>
          </cell>
          <cell r="B1651" t="str">
            <v>INSUMO NACIONAL CAIXA</v>
          </cell>
          <cell r="C1651" t="str">
            <v>GRAXA LUBRIFICANTE</v>
          </cell>
          <cell r="D1651" t="str">
            <v>KG</v>
          </cell>
          <cell r="E1651">
            <v>14.68</v>
          </cell>
        </row>
        <row r="1652">
          <cell r="A1652">
            <v>4230</v>
          </cell>
          <cell r="B1652" t="str">
            <v>INSUMO NACIONAL CAIXA</v>
          </cell>
          <cell r="C1652" t="str">
            <v>OPERADOR DE MAQUINAS E TRATORES DIVERSOS (TERRAPLANAGEM)</v>
          </cell>
          <cell r="D1652" t="str">
            <v>H</v>
          </cell>
          <cell r="E1652">
            <v>15.17</v>
          </cell>
        </row>
        <row r="1653">
          <cell r="A1653">
            <v>4233</v>
          </cell>
          <cell r="B1653" t="str">
            <v>INSUMO NACIONAL CAIXA</v>
          </cell>
          <cell r="C1653" t="str">
            <v>OPERADOR DE USINA DE ASFALTO, DE SOLOS OU DE CONCRETO</v>
          </cell>
          <cell r="D1653" t="str">
            <v>H</v>
          </cell>
          <cell r="E1653">
            <v>15.32</v>
          </cell>
        </row>
        <row r="1654">
          <cell r="A1654">
            <v>4234</v>
          </cell>
          <cell r="B1654" t="str">
            <v>INSUMO NACIONAL CAIXA</v>
          </cell>
          <cell r="C1654" t="str">
            <v>OPERADOR DE ESCAVADEIRA</v>
          </cell>
          <cell r="D1654" t="str">
            <v>H</v>
          </cell>
          <cell r="E1654">
            <v>18.100000000000001</v>
          </cell>
        </row>
        <row r="1655">
          <cell r="A1655">
            <v>4235</v>
          </cell>
          <cell r="B1655" t="str">
            <v>INSUMO NACIONAL CAIXA</v>
          </cell>
          <cell r="C1655" t="str">
            <v>CAVOUQUEIRO OU OPERADOR DE PERFURATRIZ / ROMPEDOR</v>
          </cell>
          <cell r="D1655" t="str">
            <v>H</v>
          </cell>
          <cell r="E1655">
            <v>11.04</v>
          </cell>
        </row>
        <row r="1656">
          <cell r="A1656">
            <v>4237</v>
          </cell>
          <cell r="B1656" t="str">
            <v>INSUMO NACIONAL CAIXA</v>
          </cell>
          <cell r="C1656" t="str">
            <v>OPERADOR DE TRATOR - EXCLUSIVE AGROPECUARIA</v>
          </cell>
          <cell r="D1656" t="str">
            <v>H</v>
          </cell>
          <cell r="E1656">
            <v>16.010000000000002</v>
          </cell>
        </row>
        <row r="1657">
          <cell r="A1657">
            <v>4238</v>
          </cell>
          <cell r="B1657" t="str">
            <v>INSUMO NACIONAL CAIXA</v>
          </cell>
          <cell r="C1657" t="str">
            <v>OPERADOR DE ROLO COMPACTADOR</v>
          </cell>
          <cell r="D1657" t="str">
            <v>H</v>
          </cell>
          <cell r="E1657">
            <v>14.65</v>
          </cell>
        </row>
        <row r="1658">
          <cell r="A1658">
            <v>4239</v>
          </cell>
          <cell r="B1658" t="str">
            <v>INSUMO NACIONAL CAIXA</v>
          </cell>
          <cell r="C1658" t="str">
            <v>OPERADOR DE MOTONIVELADORA</v>
          </cell>
          <cell r="D1658" t="str">
            <v>H</v>
          </cell>
          <cell r="E1658">
            <v>23.76</v>
          </cell>
        </row>
        <row r="1659">
          <cell r="A1659">
            <v>4240</v>
          </cell>
          <cell r="B1659" t="str">
            <v>INSUMO NACIONAL CAIXA</v>
          </cell>
          <cell r="C1659" t="str">
            <v>OPERADOR DE MOTO SCRAPER</v>
          </cell>
          <cell r="D1659" t="str">
            <v>H</v>
          </cell>
          <cell r="E1659">
            <v>23.76</v>
          </cell>
        </row>
        <row r="1660">
          <cell r="A1660">
            <v>4242</v>
          </cell>
          <cell r="B1660" t="str">
            <v>INSUMO NACIONAL CAIXA</v>
          </cell>
          <cell r="C1660" t="str">
            <v>OPERADOR DE MESA VIBROACABADORA</v>
          </cell>
          <cell r="D1660" t="str">
            <v>H</v>
          </cell>
          <cell r="E1660">
            <v>15.32</v>
          </cell>
        </row>
        <row r="1661">
          <cell r="A1661">
            <v>4243</v>
          </cell>
          <cell r="B1661" t="str">
            <v>INSUMO NACIONAL CAIXA</v>
          </cell>
          <cell r="C1661" t="str">
            <v>OPERADOR DE BETONEIRA (CAMINHAO)</v>
          </cell>
          <cell r="D1661" t="str">
            <v>H</v>
          </cell>
          <cell r="E1661">
            <v>16.21</v>
          </cell>
        </row>
        <row r="1662">
          <cell r="A1662">
            <v>4244</v>
          </cell>
          <cell r="B1662" t="str">
            <v>INSUMO NACIONAL CAIXA</v>
          </cell>
          <cell r="C1662" t="str">
            <v>MACARIQUEIRO</v>
          </cell>
          <cell r="D1662" t="str">
            <v>H</v>
          </cell>
          <cell r="E1662">
            <v>19.47</v>
          </cell>
        </row>
        <row r="1663">
          <cell r="A1663">
            <v>4248</v>
          </cell>
          <cell r="B1663" t="str">
            <v>INSUMO NACIONAL CAIXA</v>
          </cell>
          <cell r="C1663" t="str">
            <v>OPERADOR DE PA CARREGADEIRA</v>
          </cell>
          <cell r="D1663" t="str">
            <v>H</v>
          </cell>
          <cell r="E1663">
            <v>17</v>
          </cell>
        </row>
        <row r="1664">
          <cell r="A1664">
            <v>4250</v>
          </cell>
          <cell r="B1664" t="str">
            <v>INSUMO NACIONAL CAIXA</v>
          </cell>
          <cell r="C1664" t="str">
            <v>OPERADOR DE COMPRESSOR DE AR OU COMPRESSORISTA</v>
          </cell>
          <cell r="D1664" t="str">
            <v>H</v>
          </cell>
          <cell r="E1664">
            <v>10.6</v>
          </cell>
        </row>
        <row r="1665">
          <cell r="A1665">
            <v>4251</v>
          </cell>
          <cell r="B1665" t="str">
            <v>INSUMO NACIONAL CAIXA</v>
          </cell>
          <cell r="C1665" t="str">
            <v>OPERADOR DE JATO ABRASIVO OU JATISTA</v>
          </cell>
          <cell r="D1665" t="str">
            <v>H</v>
          </cell>
          <cell r="E1665">
            <v>10.5</v>
          </cell>
        </row>
        <row r="1666">
          <cell r="A1666">
            <v>4252</v>
          </cell>
          <cell r="B1666" t="str">
            <v>INSUMO NACIONAL CAIXA</v>
          </cell>
          <cell r="C1666" t="str">
            <v>OPERADOR DE BATE-ESTACAS</v>
          </cell>
          <cell r="D1666" t="str">
            <v>H</v>
          </cell>
          <cell r="E1666">
            <v>12.42</v>
          </cell>
        </row>
        <row r="1667">
          <cell r="A1667">
            <v>4253</v>
          </cell>
          <cell r="B1667" t="str">
            <v>INSUMO NACIONAL CAIXA</v>
          </cell>
          <cell r="C1667" t="str">
            <v>OPERADOR DE GUINCHO OU GUINCHEIRO</v>
          </cell>
          <cell r="D1667" t="str">
            <v>H</v>
          </cell>
          <cell r="E1667">
            <v>9.7899999999999991</v>
          </cell>
        </row>
        <row r="1668">
          <cell r="A1668">
            <v>4254</v>
          </cell>
          <cell r="B1668" t="str">
            <v>INSUMO NACIONAL CAIXA</v>
          </cell>
          <cell r="C1668" t="str">
            <v>OPERADOR DE GUINDASTE</v>
          </cell>
          <cell r="D1668" t="str">
            <v>H</v>
          </cell>
          <cell r="E1668">
            <v>20.97</v>
          </cell>
        </row>
        <row r="1669">
          <cell r="A1669">
            <v>4257</v>
          </cell>
          <cell r="B1669" t="str">
            <v>INSUMO NACIONAL CAIXA</v>
          </cell>
          <cell r="C1669" t="str">
            <v>OPERADOR DE MARTELETE OU MARTELETEIRO</v>
          </cell>
          <cell r="D1669" t="str">
            <v>H</v>
          </cell>
          <cell r="E1669">
            <v>9.84</v>
          </cell>
        </row>
        <row r="1670">
          <cell r="A1670">
            <v>4259</v>
          </cell>
          <cell r="B1670" t="str">
            <v>INSUMO NACIONAL CAIXA</v>
          </cell>
          <cell r="C1670" t="str">
            <v>!EM PROCESSO DE DESATIVACAO! PA CARREGADEIRA SOBRE PNEUS * 170 HP * CAP. * 3,00 M3 * PESO OPERACIONAL * 16 T * TIPO CATERPILAR 950 - F II NACIONAL OU EQUIV (INCL MANUTENCAO/OPERACAO).</v>
          </cell>
          <cell r="D1670" t="str">
            <v>H</v>
          </cell>
          <cell r="E1670">
            <v>228.07</v>
          </cell>
        </row>
        <row r="1671">
          <cell r="A1671">
            <v>4260</v>
          </cell>
          <cell r="B1671" t="str">
            <v>INSUMO NACIONAL CAIXA</v>
          </cell>
          <cell r="C1671" t="str">
            <v>!EM PROCESSO DE DESATIVACAO! PA CARREGADEIRA SOBRE PNEUS COMMOTOR DE 105 HP E CAPACIDADE NA CACAMBA DE 1,91 M3 (LOCACAOCOM OPERADOR, COMBUSTIVEL E MANUTENCAO)</v>
          </cell>
          <cell r="D1671" t="str">
            <v>H</v>
          </cell>
          <cell r="E1671">
            <v>162</v>
          </cell>
        </row>
        <row r="1672">
          <cell r="A1672">
            <v>4261</v>
          </cell>
          <cell r="B1672" t="str">
            <v>INSUMO NACIONAL CAIXA</v>
          </cell>
          <cell r="C1672" t="str">
            <v>PA CARREGADEIRA SOBRE PNEUS * 105 HP * CAP. 1,72M3 * PESO OPERACIONAL* 9 T * TIPO CATERPILAR 924 - F II NACIONAL OU EQUIV (INCL MANUTENCAO/OPERACAO)</v>
          </cell>
          <cell r="D1672" t="str">
            <v>H</v>
          </cell>
          <cell r="E1672">
            <v>182.46</v>
          </cell>
        </row>
        <row r="1673">
          <cell r="A1673">
            <v>4262</v>
          </cell>
          <cell r="B1673" t="str">
            <v>INSUMO NACIONAL CAIXA</v>
          </cell>
          <cell r="C1673" t="str">
            <v>PA CARREGADEIRA SOBRE RODAS, POTENCIA LIQUIDA 128 HP, CAPACIDADE DA CACAMBA DE 1,7 A 2,8 M3, PESO OPERACIONAL DE 11632 KG</v>
          </cell>
          <cell r="D1673" t="str">
            <v>UN</v>
          </cell>
          <cell r="E1673">
            <v>334357.03999999998</v>
          </cell>
        </row>
        <row r="1674">
          <cell r="A1674">
            <v>4263</v>
          </cell>
          <cell r="B1674" t="str">
            <v>INSUMO NACIONAL CAIXA</v>
          </cell>
          <cell r="C1674" t="str">
            <v>PA CARREGADEIRA SOBRE RODAS, POTENCIA LIQUIDA 197 HP, CAPACIDADE DA CACAMBA DE 2,5 A 3,5 M3, PESO OPERACIONAL DE 18338 KG</v>
          </cell>
          <cell r="D1674" t="str">
            <v>UN</v>
          </cell>
          <cell r="E1674">
            <v>463641.73</v>
          </cell>
        </row>
        <row r="1675">
          <cell r="A1675">
            <v>4266</v>
          </cell>
          <cell r="B1675" t="str">
            <v>INSUMO NACIONAL CAIXA</v>
          </cell>
          <cell r="C1675" t="str">
            <v>!EM PROCESSO DE DESATIVACAO! COPIA HELIOGRAFICA</v>
          </cell>
          <cell r="D1675" t="str">
            <v>M2</v>
          </cell>
          <cell r="E1675">
            <v>16.05</v>
          </cell>
        </row>
        <row r="1676">
          <cell r="A1676">
            <v>4267</v>
          </cell>
          <cell r="B1676" t="str">
            <v>INSUMO NACIONAL CAIXA</v>
          </cell>
          <cell r="C1676" t="str">
            <v>!EM PROCESSO DE DESATIVACAO! PAPELEIRA DE LOUCA BRANCA</v>
          </cell>
          <cell r="D1676" t="str">
            <v>UN</v>
          </cell>
          <cell r="E1676">
            <v>28.83</v>
          </cell>
        </row>
        <row r="1677">
          <cell r="A1677">
            <v>4268</v>
          </cell>
          <cell r="B1677" t="str">
            <v>INSUMO NACIONAL CAIXA</v>
          </cell>
          <cell r="C1677" t="str">
            <v>!EM PROCESSO DE DESATIVACAO! PORTA TOALHA DE LOUCA BRANCA C/BASTAO PLASTICO</v>
          </cell>
          <cell r="D1677" t="str">
            <v>UN</v>
          </cell>
          <cell r="E1677">
            <v>25.37</v>
          </cell>
        </row>
        <row r="1678">
          <cell r="A1678">
            <v>4269</v>
          </cell>
          <cell r="B1678" t="str">
            <v>INSUMO NACIONAL CAIXA</v>
          </cell>
          <cell r="C1678" t="str">
            <v>!EM PROCESSO DE DESATIVACAO! SABONETEIRA LOUCA BRANCA 15 X 15CM</v>
          </cell>
          <cell r="D1678" t="str">
            <v>UN</v>
          </cell>
          <cell r="E1678">
            <v>29.42</v>
          </cell>
        </row>
        <row r="1679">
          <cell r="A1679">
            <v>4270</v>
          </cell>
          <cell r="B1679" t="str">
            <v>INSUMO NACIONAL CAIXA</v>
          </cell>
          <cell r="C1679" t="str">
            <v>!EM PROCESSO DE DESATIVACAO! SABONETEIRA LOUCA BRANCA 7,5 X15 CM</v>
          </cell>
          <cell r="D1679" t="str">
            <v>UN</v>
          </cell>
          <cell r="E1679">
            <v>21.23</v>
          </cell>
        </row>
        <row r="1680">
          <cell r="A1680">
            <v>4271</v>
          </cell>
          <cell r="B1680" t="str">
            <v>INSUMO NACIONAL CAIXA</v>
          </cell>
          <cell r="C1680" t="str">
            <v>!EM PROCESSO DE DESATIVACAO! CABIDE DE LOUCA BRANCA SIMPLESTP GANCHO</v>
          </cell>
          <cell r="D1680" t="str">
            <v>UN</v>
          </cell>
          <cell r="E1680">
            <v>12.66</v>
          </cell>
        </row>
        <row r="1681">
          <cell r="A1681">
            <v>4272</v>
          </cell>
          <cell r="B1681" t="str">
            <v>INSUMO NACIONAL CAIXA</v>
          </cell>
          <cell r="C1681" t="str">
            <v>PARA-RAIOS DE BAIXA TENSAO, TENSAO DE OPERACAO *280* V , CORRENTE MAXIMA *20* KA</v>
          </cell>
          <cell r="D1681" t="str">
            <v>UN</v>
          </cell>
          <cell r="E1681">
            <v>65.94</v>
          </cell>
        </row>
        <row r="1682">
          <cell r="A1682">
            <v>4273</v>
          </cell>
          <cell r="B1682" t="str">
            <v>INSUMO NACIONAL CAIXA</v>
          </cell>
          <cell r="C1682" t="str">
            <v>PARA-RAIOS DE DISTRIBUICAO, TENSAO NOMINAL 30 KV, CORRENTE NOMINAL DE DESCARGA 10 KA</v>
          </cell>
          <cell r="D1682" t="str">
            <v>UN</v>
          </cell>
          <cell r="E1682">
            <v>323.31</v>
          </cell>
        </row>
        <row r="1683">
          <cell r="A1683">
            <v>4274</v>
          </cell>
          <cell r="B1683" t="str">
            <v>INSUMO NACIONAL CAIXA</v>
          </cell>
          <cell r="C1683" t="str">
            <v>PARA-RAIOS TIPO FRANKLIN 350 MM, EM LATAO CROMADO, DUAS DESCIDAS, PARA PROTECAO DE EDIFICACOES CONTRA DESCARGAS ATMOSFERICAS</v>
          </cell>
          <cell r="D1683" t="str">
            <v>UN</v>
          </cell>
          <cell r="E1683">
            <v>74.97</v>
          </cell>
        </row>
        <row r="1684">
          <cell r="A1684">
            <v>4276</v>
          </cell>
          <cell r="B1684" t="str">
            <v>INSUMO NACIONAL CAIXA</v>
          </cell>
          <cell r="C1684" t="str">
            <v>PARA-RAIOS DE DISTRIBUICAO, TENSAO NOMINAL 15 KV, CORRENTE NOMINAL DE DESCARGA 5 KA</v>
          </cell>
          <cell r="D1684" t="str">
            <v>UN</v>
          </cell>
          <cell r="E1684">
            <v>194.62</v>
          </cell>
        </row>
        <row r="1685">
          <cell r="A1685">
            <v>4299</v>
          </cell>
          <cell r="B1685" t="str">
            <v>INSUMO NACIONAL CAIXA</v>
          </cell>
          <cell r="C1685" t="str">
            <v>PARAFUSO ZINCADO ROSCA SOBERBA, CABECA SEXTAVADA, 5/16 " X 110 MM, PARA FIXACAO DE TELHA EM MADEIRA</v>
          </cell>
          <cell r="D1685" t="str">
            <v>UN</v>
          </cell>
          <cell r="E1685">
            <v>0.6</v>
          </cell>
        </row>
        <row r="1686">
          <cell r="A1686">
            <v>4300</v>
          </cell>
          <cell r="B1686" t="str">
            <v>INSUMO NACIONAL CAIXA</v>
          </cell>
          <cell r="C1686" t="str">
            <v>PARAFUSO ZINCADO ROSCA SOBERBA, CABECA SEXTAVADA, 5/16 " X 50 MM, PARA FIXACAO DE TELHA EM MADEIRA</v>
          </cell>
          <cell r="D1686" t="str">
            <v>UN</v>
          </cell>
          <cell r="E1686">
            <v>0.4</v>
          </cell>
        </row>
        <row r="1687">
          <cell r="A1687">
            <v>4301</v>
          </cell>
          <cell r="B1687" t="str">
            <v>INSUMO NACIONAL CAIXA</v>
          </cell>
          <cell r="C1687" t="str">
            <v>PARAFUSO ZINCADO ROSCA SOBERBA, CABECA SEXTAVADA, 5/16 " X 85 MM, PARA FIXACAO DE TELHA EM MADEIRA</v>
          </cell>
          <cell r="D1687" t="str">
            <v>UN</v>
          </cell>
          <cell r="E1687">
            <v>0.49</v>
          </cell>
        </row>
        <row r="1688">
          <cell r="A1688">
            <v>4302</v>
          </cell>
          <cell r="B1688" t="str">
            <v>INSUMO NACIONAL CAIXA</v>
          </cell>
          <cell r="C1688" t="str">
            <v>PARAFUSO ZINCADO ROSCA SOBERBA, CABECA SEXTAVADA, 5/16 " X 250 MM, PARA FIXACAO DE TELHA EM MADEIRA</v>
          </cell>
          <cell r="D1688" t="str">
            <v>UN</v>
          </cell>
          <cell r="E1688">
            <v>1.71</v>
          </cell>
        </row>
        <row r="1689">
          <cell r="A1689">
            <v>4304</v>
          </cell>
          <cell r="B1689" t="str">
            <v>INSUMO NACIONAL CAIXA</v>
          </cell>
          <cell r="C1689" t="str">
            <v>PARAFUSO ZINCADO ROSCA SOBERBA, CABECA SEXTAVADA, 5/16 " X 150 MM, PARA FIXACAO DE TELHA EM MADEIRA</v>
          </cell>
          <cell r="D1689" t="str">
            <v>UN</v>
          </cell>
          <cell r="E1689">
            <v>0.81</v>
          </cell>
        </row>
        <row r="1690">
          <cell r="A1690">
            <v>4305</v>
          </cell>
          <cell r="B1690" t="str">
            <v>INSUMO NACIONAL CAIXA</v>
          </cell>
          <cell r="C1690" t="str">
            <v>PARAFUSO ZINCADO ROSCA SOBERBA, CABECA SEXTAVADA, 5/16 " X 180 MM, PARA FIXACAO DE TELHA EM MADEIRA</v>
          </cell>
          <cell r="D1690" t="str">
            <v>UN</v>
          </cell>
          <cell r="E1690">
            <v>0.95</v>
          </cell>
        </row>
        <row r="1691">
          <cell r="A1691">
            <v>4306</v>
          </cell>
          <cell r="B1691" t="str">
            <v>INSUMO NACIONAL CAIXA</v>
          </cell>
          <cell r="C1691" t="str">
            <v>PARAFUSO ZINCADO ROSCA SOBERBA, CABECA SEXTAVADA, 5/16 " X 200 MM, PARA FIXACAO DE TELHA EM MADEIRA</v>
          </cell>
          <cell r="D1691" t="str">
            <v>UN</v>
          </cell>
          <cell r="E1691">
            <v>1.1000000000000001</v>
          </cell>
        </row>
        <row r="1692">
          <cell r="A1692">
            <v>4307</v>
          </cell>
          <cell r="B1692" t="str">
            <v>INSUMO NACIONAL CAIXA</v>
          </cell>
          <cell r="C1692" t="str">
            <v>PLACA DE VENTILACAO PARA TELHA DE FIBROCIMENTO, CANALETE 90OU KALHETAO</v>
          </cell>
          <cell r="D1692" t="str">
            <v>UN</v>
          </cell>
          <cell r="E1692">
            <v>5.61</v>
          </cell>
        </row>
        <row r="1693">
          <cell r="A1693">
            <v>4308</v>
          </cell>
          <cell r="B1693" t="str">
            <v>INSUMO NACIONAL CAIXA</v>
          </cell>
          <cell r="C1693" t="str">
            <v>PARAFUSO ZINCADO ROSCA SOBERBA, CABECA SEXTAVADA, 5/16 " X 230 MM, PARA FIXACAO DE TELHA EM MADEIRA</v>
          </cell>
          <cell r="D1693" t="str">
            <v>UN</v>
          </cell>
          <cell r="E1693">
            <v>2.2799999999999998</v>
          </cell>
        </row>
        <row r="1694">
          <cell r="A1694">
            <v>4309</v>
          </cell>
          <cell r="B1694" t="str">
            <v>INSUMO NACIONAL CAIXA</v>
          </cell>
          <cell r="C1694" t="str">
            <v>PLACA DE VENTILACAO PARA TELHA DE FIBROCIMENTO CANALETE 49 KALHETA</v>
          </cell>
          <cell r="D1694" t="str">
            <v>UN</v>
          </cell>
          <cell r="E1694">
            <v>3.28</v>
          </cell>
        </row>
        <row r="1695">
          <cell r="A1695">
            <v>4310</v>
          </cell>
          <cell r="B1695" t="str">
            <v>INSUMO NACIONAL CAIXA</v>
          </cell>
          <cell r="C1695" t="str">
            <v>FIXADOR DE ABA AUTOTRAVANTE PARA TELHA DE FIBROCIMENTO, TIPOCANALETE 90 OU KALHETAO</v>
          </cell>
          <cell r="D1695" t="str">
            <v>UN</v>
          </cell>
          <cell r="E1695">
            <v>1.35</v>
          </cell>
        </row>
        <row r="1696">
          <cell r="A1696">
            <v>4311</v>
          </cell>
          <cell r="B1696" t="str">
            <v>INSUMO NACIONAL CAIXA</v>
          </cell>
          <cell r="C1696" t="str">
            <v>FIXADOR DE ABA SIMPLES PARA TELHA DE FIBROCIMENTO, TIPO CANALETA 49 OU KALHETA</v>
          </cell>
          <cell r="D1696" t="str">
            <v>UN</v>
          </cell>
          <cell r="E1696">
            <v>0.95</v>
          </cell>
        </row>
        <row r="1697">
          <cell r="A1697">
            <v>4312</v>
          </cell>
          <cell r="B1697" t="str">
            <v>INSUMO NACIONAL CAIXA</v>
          </cell>
          <cell r="C1697" t="str">
            <v>FIXADOR DE ABA SIMPLES PARA TELHA DE FIBROCIMENTO, TIPO CANALETA 90 OU KALHETAO</v>
          </cell>
          <cell r="D1697" t="str">
            <v>UN</v>
          </cell>
          <cell r="E1697">
            <v>1.33</v>
          </cell>
        </row>
        <row r="1698">
          <cell r="A1698">
            <v>4313</v>
          </cell>
          <cell r="B1698" t="str">
            <v>INSUMO NACIONAL CAIXA</v>
          </cell>
          <cell r="C1698" t="str">
            <v>HASTE RETA PARA GANCHO DE FERRO GALVANIZADO, COM ROSCA 5/16"X 35 CM PARA FIXACAO DE TELHA DE FIBROCIMENTO, INCLUI PORCAE ARRUELAS DE VEDACAO</v>
          </cell>
          <cell r="D1698" t="str">
            <v>CJ</v>
          </cell>
          <cell r="E1698">
            <v>1.22</v>
          </cell>
        </row>
        <row r="1699">
          <cell r="A1699">
            <v>4314</v>
          </cell>
          <cell r="B1699" t="str">
            <v>INSUMO NACIONAL CAIXA</v>
          </cell>
          <cell r="C1699" t="str">
            <v>HASTE RETA PARA GANCHO DE FERRO GALVANIZADO, COM ROSCA 5/16"X 45 CM PARA FIXACAO DE TELHA DE FIBROCIMENTO, INCLUI PORCAE ARRUELAS DE VEDACAO</v>
          </cell>
          <cell r="D1699" t="str">
            <v>CJ</v>
          </cell>
          <cell r="E1699">
            <v>1.63</v>
          </cell>
        </row>
        <row r="1700">
          <cell r="A1700">
            <v>4315</v>
          </cell>
          <cell r="B1700" t="str">
            <v>INSUMO NACIONAL CAIXA</v>
          </cell>
          <cell r="C1700" t="str">
            <v>GANCHO CHATO EM FERRO GALVANIZADO,  L = 110 MM, RECOBRIMENTO= 100MM, SECAO 1/8 X 1/2" (3 MM X 12 MM), PARA FIXAR TELHADE FIBROCIMENTO ONDULADA</v>
          </cell>
          <cell r="D1700" t="str">
            <v>UN</v>
          </cell>
          <cell r="E1700">
            <v>0.98</v>
          </cell>
        </row>
        <row r="1701">
          <cell r="A1701">
            <v>4316</v>
          </cell>
          <cell r="B1701" t="str">
            <v>INSUMO NACIONAL CAIXA</v>
          </cell>
          <cell r="C1701" t="str">
            <v>HASTE RETA PARA GANCHO DE FERRO GALVANIZADO, COM ROSCA 1/4 "X 40 CM PARA FIXACAO DE TELHA DE FIBROCIMENTO, INCLUI PORCASEXTAVADA DE  ZINCO</v>
          </cell>
          <cell r="D1701" t="str">
            <v>UN</v>
          </cell>
          <cell r="E1701">
            <v>0.85</v>
          </cell>
        </row>
        <row r="1702">
          <cell r="A1702">
            <v>4317</v>
          </cell>
          <cell r="B1702" t="str">
            <v>INSUMO NACIONAL CAIXA</v>
          </cell>
          <cell r="C1702" t="str">
            <v>HASTE RETA PARA GANCHO DE FERRO GALVANIZADO, COM ROSCA 5/16"X 40 CM PARA FIXACAO DE TELHA DE FIBROCIMENTO, INCLUI PORCASEXTAVADA DE  ZINCO</v>
          </cell>
          <cell r="D1702" t="str">
            <v>UN</v>
          </cell>
          <cell r="E1702">
            <v>1.39</v>
          </cell>
        </row>
        <row r="1703">
          <cell r="A1703">
            <v>4318</v>
          </cell>
          <cell r="B1703" t="str">
            <v>INSUMO NACIONAL CAIXA</v>
          </cell>
          <cell r="C1703" t="str">
            <v>PARAFUSO ZINCADO 5/16 " X 85 MM PARA FIXACAO DE TELHA DE FIBROCIMENTO CANALETE 90, INCLUI BUCHA NYLON S-10</v>
          </cell>
          <cell r="D1703" t="str">
            <v>UN</v>
          </cell>
          <cell r="E1703">
            <v>0.73</v>
          </cell>
        </row>
        <row r="1704">
          <cell r="A1704">
            <v>4319</v>
          </cell>
          <cell r="B1704" t="str">
            <v>INSUMO NACIONAL CAIXA</v>
          </cell>
          <cell r="C1704" t="str">
            <v>AFASTADOR PARA TELHA DE FIBROCIMENTO CANALETE 90 OU KALHETAO</v>
          </cell>
          <cell r="D1704" t="str">
            <v>UN</v>
          </cell>
          <cell r="E1704">
            <v>0.77</v>
          </cell>
        </row>
        <row r="1705">
          <cell r="A1705">
            <v>4320</v>
          </cell>
          <cell r="B1705" t="str">
            <v>INSUMO NACIONAL CAIXA</v>
          </cell>
          <cell r="C1705" t="str">
            <v>PARAFUSO ZINCADO 5/16 " X 250 MM PARA FIXACAO DE TELHA DE FIBROCIMENTO CANALETE 49, INCLUI BUCHA NYLON S-10</v>
          </cell>
          <cell r="D1705" t="str">
            <v>UN</v>
          </cell>
          <cell r="E1705">
            <v>1.51</v>
          </cell>
        </row>
        <row r="1706">
          <cell r="A1706">
            <v>4329</v>
          </cell>
          <cell r="B1706" t="str">
            <v>INSUMO NACIONAL CAIXA</v>
          </cell>
          <cell r="C1706" t="str">
            <v>PARAFUSO EM ACO GALVANIZADO, TIPO MAQUINA, SEXTAVADO, SEM PORCA, DIAMETRO 1/2", COMPRIMENTO 2"</v>
          </cell>
          <cell r="D1706" t="str">
            <v>UN</v>
          </cell>
          <cell r="E1706">
            <v>0.72</v>
          </cell>
        </row>
        <row r="1707">
          <cell r="A1707">
            <v>4330</v>
          </cell>
          <cell r="B1707" t="str">
            <v>INSUMO NACIONAL CAIXA</v>
          </cell>
          <cell r="C1707" t="str">
            <v>PORCA ZINCADA, SEXTAVADA, DIAMETRO 5/16"</v>
          </cell>
          <cell r="D1707" t="str">
            <v>UN</v>
          </cell>
          <cell r="E1707">
            <v>0.05</v>
          </cell>
        </row>
        <row r="1708">
          <cell r="A1708">
            <v>4331</v>
          </cell>
          <cell r="B1708" t="str">
            <v>INSUMO NACIONAL CAIXA</v>
          </cell>
          <cell r="C1708" t="str">
            <v>PARAFUSO ZINCADO, SEXTAVADO, COM ROSCA INTEIRA, DIAMETRO 5/8", COMPRIMENTO 2 - 1/4"</v>
          </cell>
          <cell r="D1708" t="str">
            <v>UN</v>
          </cell>
          <cell r="E1708">
            <v>1.36</v>
          </cell>
        </row>
        <row r="1709">
          <cell r="A1709">
            <v>4332</v>
          </cell>
          <cell r="B1709" t="str">
            <v>INSUMO NACIONAL CAIXA</v>
          </cell>
          <cell r="C1709" t="str">
            <v>PARAFUSO ZINCADO, SEXTAVADO, COM ROSCA INTEIRA, DIAMETRO 3/8", COMPRIMENTO 2"</v>
          </cell>
          <cell r="D1709" t="str">
            <v>UN</v>
          </cell>
          <cell r="E1709">
            <v>0.36</v>
          </cell>
        </row>
        <row r="1710">
          <cell r="A1710">
            <v>4333</v>
          </cell>
          <cell r="B1710" t="str">
            <v>INSUMO NACIONAL CAIXA</v>
          </cell>
          <cell r="C1710" t="str">
            <v>PARAFUSO DE LATAO COM ROSCA SOBERBA, CABECA CHATA E FENDA SIMPLES, DIAMETRO 3,2 MM, COMPRIMENTO 16 MM</v>
          </cell>
          <cell r="D1710" t="str">
            <v>UN</v>
          </cell>
          <cell r="E1710">
            <v>0.08</v>
          </cell>
        </row>
        <row r="1711">
          <cell r="A1711">
            <v>4334</v>
          </cell>
          <cell r="B1711" t="str">
            <v>INSUMO NACIONAL CAIXA</v>
          </cell>
          <cell r="C1711" t="str">
            <v>PARAFUSO FRANCES ZINCADO, DIAMETRO 1/2'', COMPRIEMNTO 15'',COM PORCA E ARRUELA LISA MEDIA</v>
          </cell>
          <cell r="D1711" t="str">
            <v>UN</v>
          </cell>
          <cell r="E1711">
            <v>6.28</v>
          </cell>
        </row>
        <row r="1712">
          <cell r="A1712">
            <v>4335</v>
          </cell>
          <cell r="B1712" t="str">
            <v>INSUMO NACIONAL CAIXA</v>
          </cell>
          <cell r="C1712" t="str">
            <v>PARAFUSO FRANCES ZINCADO, DIAMETRO 1/2'', COMPRIEMNTO 12'',COM PORCA E ARRUELA LISA MEDIA</v>
          </cell>
          <cell r="D1712" t="str">
            <v>UN</v>
          </cell>
          <cell r="E1712">
            <v>4.58</v>
          </cell>
        </row>
        <row r="1713">
          <cell r="A1713">
            <v>4336</v>
          </cell>
          <cell r="B1713" t="str">
            <v>INSUMO NACIONAL CAIXA</v>
          </cell>
          <cell r="C1713" t="str">
            <v>PARAFUSO ZINCADO, SEXTAVADO, COM ROSCA INTEIRA, DIAMETRO 5/8", COMPRIMENTO 3", COM PORCA E ARRUELA DE PRESSAO MEDIA</v>
          </cell>
          <cell r="D1713" t="str">
            <v>UN</v>
          </cell>
          <cell r="E1713">
            <v>1.74</v>
          </cell>
        </row>
        <row r="1714">
          <cell r="A1714">
            <v>4337</v>
          </cell>
          <cell r="B1714" t="str">
            <v>INSUMO NACIONAL CAIXA</v>
          </cell>
          <cell r="C1714" t="str">
            <v>PORCA ZINCADA, QUADRADA, DIAMETRO 5/8"</v>
          </cell>
          <cell r="D1714" t="str">
            <v>UN</v>
          </cell>
          <cell r="E1714">
            <v>0.85</v>
          </cell>
        </row>
        <row r="1715">
          <cell r="A1715">
            <v>4339</v>
          </cell>
          <cell r="B1715" t="str">
            <v>INSUMO NACIONAL CAIXA</v>
          </cell>
          <cell r="C1715" t="str">
            <v>PORCA ZINCADA, SEXTAVADA, DIAMETRO 1/2"</v>
          </cell>
          <cell r="D1715" t="str">
            <v>UN</v>
          </cell>
          <cell r="E1715">
            <v>0.18</v>
          </cell>
        </row>
        <row r="1716">
          <cell r="A1716">
            <v>4340</v>
          </cell>
          <cell r="B1716" t="str">
            <v>INSUMO NACIONAL CAIXA</v>
          </cell>
          <cell r="C1716" t="str">
            <v>PORCA ZINCADA, SEXTAVADA, DIAMETRO 5/8"</v>
          </cell>
          <cell r="D1716" t="str">
            <v>UN</v>
          </cell>
          <cell r="E1716">
            <v>0.39</v>
          </cell>
        </row>
        <row r="1717">
          <cell r="A1717">
            <v>4341</v>
          </cell>
          <cell r="B1717" t="str">
            <v>INSUMO NACIONAL CAIXA</v>
          </cell>
          <cell r="C1717" t="str">
            <v>PORCA ZINCADA, QUADRADA, DIAMETRO 3/8"</v>
          </cell>
          <cell r="D1717" t="str">
            <v>UN</v>
          </cell>
          <cell r="E1717">
            <v>0.33</v>
          </cell>
        </row>
        <row r="1718">
          <cell r="A1718">
            <v>4342</v>
          </cell>
          <cell r="B1718" t="str">
            <v>INSUMO NACIONAL CAIXA</v>
          </cell>
          <cell r="C1718" t="str">
            <v>PORCA ZINCADA, SEXTAVADA, DIAMETRO 3/8"</v>
          </cell>
          <cell r="D1718" t="str">
            <v>UN</v>
          </cell>
          <cell r="E1718">
            <v>7.0000000000000007E-2</v>
          </cell>
        </row>
        <row r="1719">
          <cell r="A1719">
            <v>4343</v>
          </cell>
          <cell r="B1719" t="str">
            <v>INSUMO NACIONAL CAIXA</v>
          </cell>
          <cell r="C1719" t="str">
            <v>PARAFUSO FRANCES ZINCADO, DIAMETRO 1/2'', COMPRIEMNTO 4'', COM PORCA E ARRUELA</v>
          </cell>
          <cell r="D1719" t="str">
            <v>UN</v>
          </cell>
          <cell r="E1719">
            <v>1.54</v>
          </cell>
        </row>
        <row r="1720">
          <cell r="A1720">
            <v>4344</v>
          </cell>
          <cell r="B1720" t="str">
            <v>INSUMO NACIONAL CAIXA</v>
          </cell>
          <cell r="C1720" t="str">
            <v>PARAFUSO FRANCES METRICO ZINCADO, DIAMETRO 12 MM, COMPRIEMNTO 150MM, COM PORCA SEXTAVADA E ARRUELA DE PRESSAO MEDIA</v>
          </cell>
          <cell r="D1720" t="str">
            <v>UN</v>
          </cell>
          <cell r="E1720">
            <v>1.44</v>
          </cell>
        </row>
        <row r="1721">
          <cell r="A1721">
            <v>4346</v>
          </cell>
          <cell r="B1721" t="str">
            <v>INSUMO NACIONAL CAIXA</v>
          </cell>
          <cell r="C1721" t="str">
            <v>PARAFUSO DE FERRO POLIDO, SEXTAVADO, COM ROSCA PARCIAL, DIAMETRO 5/8", COMPRIMENTO 6", COM PORCA E ARRUELA DE PRESSAO MEDIA</v>
          </cell>
          <cell r="D1721" t="str">
            <v>UN</v>
          </cell>
          <cell r="E1721">
            <v>3.37</v>
          </cell>
        </row>
        <row r="1722">
          <cell r="A1722">
            <v>4350</v>
          </cell>
          <cell r="B1722" t="str">
            <v>INSUMO NACIONAL CAIXA</v>
          </cell>
          <cell r="C1722" t="str">
            <v>BUCHA DE NYLON, DIAMETRO DO FURO 8 MM, COMPRIMENTO 40 MM, COM PARAFUSO DE ROSCA SOBERBA, CABECA CHATA, FENDA SIMPLES, 4,8 X 50 MM</v>
          </cell>
          <cell r="D1722" t="str">
            <v>UN</v>
          </cell>
          <cell r="E1722">
            <v>0.21</v>
          </cell>
        </row>
        <row r="1723">
          <cell r="A1723">
            <v>4351</v>
          </cell>
          <cell r="B1723" t="str">
            <v>INSUMO NACIONAL CAIXA</v>
          </cell>
          <cell r="C1723" t="str">
            <v>PARAFUSO NIQUELADO P/ FIXAR PECA SANITARIA - INCL PORCA CEGA, ARRUELA E BUCHA DE NYLON S-8</v>
          </cell>
          <cell r="D1723" t="str">
            <v>UN</v>
          </cell>
          <cell r="E1723">
            <v>1.38</v>
          </cell>
        </row>
        <row r="1724">
          <cell r="A1724">
            <v>4354</v>
          </cell>
          <cell r="B1724" t="str">
            <v>INSUMO NACIONAL CAIXA</v>
          </cell>
          <cell r="C1724" t="str">
            <v>PARAFUSO SEXTAVADO ZINCADO GRAU 5 ROSCA INTEIRA 1.1/2" X 4""</v>
          </cell>
          <cell r="D1724" t="str">
            <v>UN</v>
          </cell>
          <cell r="E1724">
            <v>0.74</v>
          </cell>
        </row>
        <row r="1725">
          <cell r="A1725">
            <v>4356</v>
          </cell>
          <cell r="B1725" t="str">
            <v>INSUMO NACIONAL CAIXA</v>
          </cell>
          <cell r="C1725" t="str">
            <v>PARAFUSO DE ACO ZINCADO COM ROSCA SOBERBA, CABECA CHATA E FENDA SIMPLES, DIAMETRO 4,8 MM, COMPRIMENTO 45 MM</v>
          </cell>
          <cell r="D1725" t="str">
            <v>UN</v>
          </cell>
          <cell r="E1725">
            <v>0.08</v>
          </cell>
        </row>
        <row r="1726">
          <cell r="A1726">
            <v>4358</v>
          </cell>
          <cell r="B1726" t="str">
            <v>INSUMO NACIONAL CAIXA</v>
          </cell>
          <cell r="C1726" t="str">
            <v>PARAFUSO DE LATAO COM ROSCA SOBERBA, CABECA CHATA E FENDA SIMPLES, DIAMETRO 4,8 MM, COMPRIMENTO 65 MM</v>
          </cell>
          <cell r="D1726" t="str">
            <v>UN</v>
          </cell>
          <cell r="E1726">
            <v>0.67</v>
          </cell>
        </row>
        <row r="1727">
          <cell r="A1727">
            <v>4359</v>
          </cell>
          <cell r="B1727" t="str">
            <v>INSUMO NACIONAL CAIXA</v>
          </cell>
          <cell r="C1727" t="str">
            <v>!EM PROCESSO DE DESATIVACAO! ARRUELA PLASTICA 4 X 16</v>
          </cell>
          <cell r="D1727" t="str">
            <v>UN</v>
          </cell>
          <cell r="E1727">
            <v>0.24</v>
          </cell>
        </row>
        <row r="1728">
          <cell r="A1728">
            <v>4374</v>
          </cell>
          <cell r="B1728" t="str">
            <v>INSUMO NACIONAL CAIXA</v>
          </cell>
          <cell r="C1728" t="str">
            <v>BUCHA DE NYLON SEM ABA S10</v>
          </cell>
          <cell r="D1728" t="str">
            <v>UN</v>
          </cell>
          <cell r="E1728">
            <v>0.44</v>
          </cell>
        </row>
        <row r="1729">
          <cell r="A1729">
            <v>4375</v>
          </cell>
          <cell r="B1729" t="str">
            <v>INSUMO NACIONAL CAIXA</v>
          </cell>
          <cell r="C1729" t="str">
            <v>BUCHA DE NYLON SEM ABA S6</v>
          </cell>
          <cell r="D1729" t="str">
            <v>UN</v>
          </cell>
          <cell r="E1729">
            <v>0.12</v>
          </cell>
        </row>
        <row r="1730">
          <cell r="A1730">
            <v>4376</v>
          </cell>
          <cell r="B1730" t="str">
            <v>INSUMO NACIONAL CAIXA</v>
          </cell>
          <cell r="C1730" t="str">
            <v>BUCHA DE NYLON SEM ABA S8</v>
          </cell>
          <cell r="D1730" t="str">
            <v>UN</v>
          </cell>
          <cell r="E1730">
            <v>0.23</v>
          </cell>
        </row>
        <row r="1731">
          <cell r="A1731">
            <v>4377</v>
          </cell>
          <cell r="B1731" t="str">
            <v>INSUMO NACIONAL CAIXA</v>
          </cell>
          <cell r="C1731" t="str">
            <v>PARAFUSO DE ACO ZINCADO COM ROSCA SOBERBA, CABECA CHATA E FENDA SIMPLES, DIAMETRO 4,2 MM, COMPRIMENTO * 32 * MM</v>
          </cell>
          <cell r="D1731" t="str">
            <v>UN</v>
          </cell>
          <cell r="E1731">
            <v>0.06</v>
          </cell>
        </row>
        <row r="1732">
          <cell r="A1732">
            <v>4378</v>
          </cell>
          <cell r="B1732" t="str">
            <v>INSUMO NACIONAL CAIXA</v>
          </cell>
          <cell r="C1732" t="str">
            <v>!EM PROCESSO DE DESATIVACAO! PARAFUSO ROSCA SOBERBA ACO ZINCCABECA CHATA FENDA SIMPLES 7 X 65 MM</v>
          </cell>
          <cell r="D1732" t="str">
            <v>UN</v>
          </cell>
          <cell r="E1732">
            <v>0.3</v>
          </cell>
        </row>
        <row r="1733">
          <cell r="A1733">
            <v>4379</v>
          </cell>
          <cell r="B1733" t="str">
            <v>INSUMO NACIONAL CAIXA</v>
          </cell>
          <cell r="C1733" t="str">
            <v>PARAFUSO DE ACO ZINCADO COM ROSCA SOBERBA, CABECA CHATA E FENDA SIMPLES, DIAMETRO 2,5 MM, COMPRIMENTO * 9,5 * MM</v>
          </cell>
          <cell r="D1733" t="str">
            <v>UN</v>
          </cell>
          <cell r="E1733">
            <v>0.01</v>
          </cell>
        </row>
        <row r="1734">
          <cell r="A1734">
            <v>4380</v>
          </cell>
          <cell r="B1734" t="str">
            <v>INSUMO NACIONAL CAIXA</v>
          </cell>
          <cell r="C1734" t="str">
            <v>PARAFUSO ZINCADO ROSCA SOBERBA 5/16 " X 120 MM PARA TELHA FIBROCIMENTO</v>
          </cell>
          <cell r="D1734" t="str">
            <v>UN</v>
          </cell>
          <cell r="E1734">
            <v>0.63</v>
          </cell>
        </row>
        <row r="1735">
          <cell r="A1735">
            <v>4382</v>
          </cell>
          <cell r="B1735" t="str">
            <v>INSUMO NACIONAL CAIXA</v>
          </cell>
          <cell r="C1735" t="str">
            <v>PARAFUSO ZINCADO, SEXTAVADO, COM ROSCA SOBERBA, DIAMETRO 5/16", COMPRIMENTO 80 MM</v>
          </cell>
          <cell r="D1735" t="str">
            <v>UN</v>
          </cell>
          <cell r="E1735">
            <v>0.37</v>
          </cell>
        </row>
        <row r="1736">
          <cell r="A1736">
            <v>4383</v>
          </cell>
          <cell r="B1736" t="str">
            <v>INSUMO NACIONAL CAIXA</v>
          </cell>
          <cell r="C1736" t="str">
            <v>PARAFUSO FRANCES METRICO ZINCADO 12 X 140MM, INCL PORCA SEXTE ARRUELA DE PRESSAO/MEDIA</v>
          </cell>
          <cell r="D1736" t="str">
            <v>UN</v>
          </cell>
          <cell r="E1736">
            <v>1.55</v>
          </cell>
        </row>
        <row r="1737">
          <cell r="A1737">
            <v>4384</v>
          </cell>
          <cell r="B1737" t="str">
            <v>INSUMO NACIONAL CAIXA</v>
          </cell>
          <cell r="C1737" t="str">
            <v>PARAFUSO NIQUELADO COM ACABAMENTO CROMADO PARA FIXAR PECA SANITARIA, INCLUI PORCA CEGA, ARRUELA E BUCHA DE NYLON TAMANHOS-10</v>
          </cell>
          <cell r="D1737" t="str">
            <v>UN</v>
          </cell>
          <cell r="E1737">
            <v>7.48</v>
          </cell>
        </row>
        <row r="1738">
          <cell r="A1738">
            <v>4385</v>
          </cell>
          <cell r="B1738" t="str">
            <v>INSUMO NACIONAL CAIXA</v>
          </cell>
          <cell r="C1738" t="str">
            <v>PARALELEPIPEDO GRANITICO OU BASALTICO, PARA PAVIMENTACAO, SEM FRETE,  *30 A 35* PECAS POR M2</v>
          </cell>
          <cell r="D1738" t="str">
            <v>MIL</v>
          </cell>
          <cell r="E1738">
            <v>800</v>
          </cell>
        </row>
        <row r="1739">
          <cell r="A1739">
            <v>4386</v>
          </cell>
          <cell r="B1739" t="str">
            <v>INSUMO NACIONAL CAIXA</v>
          </cell>
          <cell r="C1739" t="str">
            <v>PARALELEPIPEDO GRANITICO OU BASALTICO, PARA PAVIMENTACAO, SEM FRETE,  *30 A 35* PECAS POR M2</v>
          </cell>
          <cell r="D1739" t="str">
            <v>M2</v>
          </cell>
          <cell r="E1739">
            <v>33.82</v>
          </cell>
        </row>
        <row r="1740">
          <cell r="A1740">
            <v>4392</v>
          </cell>
          <cell r="B1740" t="str">
            <v>INSUMO NACIONAL CAIXA</v>
          </cell>
          <cell r="C1740" t="str">
            <v>!EM PROCESSO DE DESATIVACAO! MEIO-FIO OU GUIA GRANITICO OU BASALTICO</v>
          </cell>
          <cell r="D1740" t="str">
            <v>M</v>
          </cell>
          <cell r="E1740">
            <v>22.4</v>
          </cell>
        </row>
        <row r="1741">
          <cell r="A1741">
            <v>4396</v>
          </cell>
          <cell r="B1741" t="str">
            <v>INSUMO NACIONAL CAIXA</v>
          </cell>
          <cell r="C1741" t="str">
            <v>PASTILHA CERAMICA/PORCELANA, REVEST INT/EXT E  PISCINA, CORES BRANCA OU FRIAS, *2,5 X 2,5* CM</v>
          </cell>
          <cell r="D1741" t="str">
            <v>M2</v>
          </cell>
          <cell r="E1741">
            <v>99.95</v>
          </cell>
        </row>
        <row r="1742">
          <cell r="A1742">
            <v>4397</v>
          </cell>
          <cell r="B1742" t="str">
            <v>INSUMO NACIONAL CAIXA</v>
          </cell>
          <cell r="C1742" t="str">
            <v>PASTILHA CERAMICA/PORCELANA, REVEST INT/EXT E  PISCINA, CORES QUENTES, *2,5 X 2,5* CM</v>
          </cell>
          <cell r="D1742" t="str">
            <v>M2</v>
          </cell>
          <cell r="E1742">
            <v>162.08000000000001</v>
          </cell>
        </row>
        <row r="1743">
          <cell r="A1743">
            <v>4400</v>
          </cell>
          <cell r="B1743" t="str">
            <v>INSUMO NACIONAL CAIXA</v>
          </cell>
          <cell r="C1743" t="str">
            <v>CAIBRO DE MADEIRA NAO APARELHADA *6 X 8* CM, MACARANDUBA, ANGELIM OU EQUIVALENTE DA REGIAO</v>
          </cell>
          <cell r="D1743" t="str">
            <v>M</v>
          </cell>
          <cell r="E1743">
            <v>7.85</v>
          </cell>
        </row>
        <row r="1744">
          <cell r="A1744">
            <v>4403</v>
          </cell>
          <cell r="B1744" t="str">
            <v>INSUMO NACIONAL CAIXA</v>
          </cell>
          <cell r="C1744" t="str">
            <v>!EM PROCESSO DE DESATIVACAO! PECA DE MADEIRA DE LEI NATIVA/REGIONAL 1 X 5 CM NAO APARELHADA</v>
          </cell>
          <cell r="D1744" t="str">
            <v>M</v>
          </cell>
          <cell r="E1744">
            <v>1.2</v>
          </cell>
        </row>
        <row r="1745">
          <cell r="A1745">
            <v>4407</v>
          </cell>
          <cell r="B1745" t="str">
            <v>INSUMO NACIONAL CAIXA</v>
          </cell>
          <cell r="C1745" t="str">
            <v>!EM PROCESSO DE DESATIVACAO! PECA DE MADEIRA DE LEI NATIVA/REGIONAL 1,5 X 4 CM NAO APARELHADA</v>
          </cell>
          <cell r="D1745" t="str">
            <v>M</v>
          </cell>
          <cell r="E1745">
            <v>1.44</v>
          </cell>
        </row>
        <row r="1746">
          <cell r="A1746">
            <v>4408</v>
          </cell>
          <cell r="B1746" t="str">
            <v>INSUMO NACIONAL CAIXA</v>
          </cell>
          <cell r="C1746" t="str">
            <v>RIPA DE MADEIRA NAO APARELHADA *1,5 X 5* CM, MACARANDUBA, ANGELIM OU EQUIVALENTE DA REGIAO</v>
          </cell>
          <cell r="D1746" t="str">
            <v>M</v>
          </cell>
          <cell r="E1746">
            <v>1.37</v>
          </cell>
        </row>
        <row r="1747">
          <cell r="A1747">
            <v>4412</v>
          </cell>
          <cell r="B1747" t="str">
            <v>INSUMO NACIONAL CAIXA</v>
          </cell>
          <cell r="C1747" t="str">
            <v>RIPA DE MADEIRA NAO APARELHADA 1 X 3* CM, MACARANDUBA, ANGELIM OU EQUIVALENTE DA REGIAO</v>
          </cell>
          <cell r="D1747" t="str">
            <v>M</v>
          </cell>
          <cell r="E1747">
            <v>1.01</v>
          </cell>
        </row>
        <row r="1748">
          <cell r="A1748">
            <v>4413</v>
          </cell>
          <cell r="B1748" t="str">
            <v>INSUMO NACIONAL CAIXA</v>
          </cell>
          <cell r="C1748" t="str">
            <v>!EM PROCESSO DE DESATIVACAO! PECA DE MADEIRA DE LEI NATIVA/REGIONAL 2,5 X 4 CM NAO APARELHADA</v>
          </cell>
          <cell r="D1748" t="str">
            <v>M</v>
          </cell>
          <cell r="E1748">
            <v>2.36</v>
          </cell>
        </row>
        <row r="1749">
          <cell r="A1749">
            <v>4415</v>
          </cell>
          <cell r="B1749" t="str">
            <v>INSUMO NACIONAL CAIXA</v>
          </cell>
          <cell r="C1749" t="str">
            <v>SARRAFO DE MADEIRA NAO APARELHADA 2,5 X 5 CM, MACARANDUBA, ANGELIM OU EQUIVALENTE DA REGIAO</v>
          </cell>
          <cell r="D1749" t="str">
            <v>M</v>
          </cell>
          <cell r="E1749">
            <v>2.75</v>
          </cell>
        </row>
        <row r="1750">
          <cell r="A1750">
            <v>4417</v>
          </cell>
          <cell r="B1750" t="str">
            <v>INSUMO NACIONAL CAIXA</v>
          </cell>
          <cell r="C1750" t="str">
            <v>SARRAFO DE MADEIRA NAO APARELHADA *2,5 X 7* CM, MACARANDUBA,ANGELIM OU EQUIVALENTE DA REGIAO</v>
          </cell>
          <cell r="D1750" t="str">
            <v>M</v>
          </cell>
          <cell r="E1750">
            <v>3.27</v>
          </cell>
        </row>
        <row r="1751">
          <cell r="A1751">
            <v>4419</v>
          </cell>
          <cell r="B1751" t="str">
            <v>INSUMO NACIONAL CAIXA</v>
          </cell>
          <cell r="C1751" t="str">
            <v>!EM PROCESSO DE DESATIVACAO! PECA DE MADEIRA NAO APARELHADA*10 X 10 X 3* CM, MACARANDUBA, ANGELIM OU EQUIVALENTE DA REGIAO</v>
          </cell>
          <cell r="D1751" t="str">
            <v>UN</v>
          </cell>
          <cell r="E1751">
            <v>0.72</v>
          </cell>
        </row>
        <row r="1752">
          <cell r="A1752">
            <v>4425</v>
          </cell>
          <cell r="B1752" t="str">
            <v>INSUMO NACIONAL CAIXA</v>
          </cell>
          <cell r="C1752" t="str">
            <v>VIGA DE MADEIRA NAO APARELHADA 6 X 12 CM, MACARANDUBA, ANGELIM OU EQUIVALENTE DA REGIAO</v>
          </cell>
          <cell r="D1752" t="str">
            <v>M</v>
          </cell>
          <cell r="E1752">
            <v>12.05</v>
          </cell>
        </row>
        <row r="1753">
          <cell r="A1753">
            <v>4429</v>
          </cell>
          <cell r="B1753" t="str">
            <v>INSUMO NACIONAL CAIXA</v>
          </cell>
          <cell r="C1753" t="str">
            <v>!EM PROCESSO DE DESATIVACAO! PECA DE MADEIRA DE LEI *7,5 X 10* CM, NAO APARELHADA, (P/TELHADO).</v>
          </cell>
          <cell r="D1753" t="str">
            <v>M</v>
          </cell>
          <cell r="E1753">
            <v>22.59</v>
          </cell>
        </row>
        <row r="1754">
          <cell r="A1754">
            <v>4430</v>
          </cell>
          <cell r="B1754" t="str">
            <v>INSUMO NACIONAL CAIXA</v>
          </cell>
          <cell r="C1754" t="str">
            <v>CAIBRO DE MADEIRA NAO APARELHADA *5 X 6* CM, MACARANDUBA, ANGELIM OU EQUIVALENTE DA REGIAO</v>
          </cell>
          <cell r="D1754" t="str">
            <v>M</v>
          </cell>
          <cell r="E1754">
            <v>6.22</v>
          </cell>
        </row>
        <row r="1755">
          <cell r="A1755">
            <v>4433</v>
          </cell>
          <cell r="B1755" t="str">
            <v>INSUMO NACIONAL CAIXA</v>
          </cell>
          <cell r="C1755" t="str">
            <v>PECA DE MADEIRA NAO APARELHADA *7,5 X 7,5* CM (3 X 3 ") MACARANDUBA, ANGELIM OU EQUIVALENTE DA REGIAO</v>
          </cell>
          <cell r="D1755" t="str">
            <v>M</v>
          </cell>
          <cell r="E1755">
            <v>7.53</v>
          </cell>
        </row>
        <row r="1756">
          <cell r="A1756">
            <v>4437</v>
          </cell>
          <cell r="B1756" t="str">
            <v>INSUMO NACIONAL CAIXA</v>
          </cell>
          <cell r="C1756" t="str">
            <v>PRANCHAO DE MADEIRA NAO APARELHADA *7,5 X 23* CM (3 x 9 ") MACARANDUBA, ANGELIM OU EQUIVALENTE DA REGIAO.</v>
          </cell>
          <cell r="D1756" t="str">
            <v>M</v>
          </cell>
          <cell r="E1756">
            <v>36.01</v>
          </cell>
        </row>
        <row r="1757">
          <cell r="A1757">
            <v>4448</v>
          </cell>
          <cell r="B1757" t="str">
            <v>INSUMO NACIONAL CAIXA</v>
          </cell>
          <cell r="C1757" t="str">
            <v>PECA DE MADEIRA NATIVA/REGIONAL 7,5 X 12,50 CM (3X5") NAO APARELHADA (P/FORMA)</v>
          </cell>
          <cell r="D1757" t="str">
            <v>M</v>
          </cell>
          <cell r="E1757">
            <v>4.78</v>
          </cell>
        </row>
        <row r="1758">
          <cell r="A1758">
            <v>4460</v>
          </cell>
          <cell r="B1758" t="str">
            <v>INSUMO NACIONAL CAIXA</v>
          </cell>
          <cell r="C1758" t="str">
            <v>SARRAFO DE MADEIRA NAO APARELHADA *2,5 X 10 CM, MACARANDUBA,ANGELIM OU EQUIVALENTE DA REGIAO</v>
          </cell>
          <cell r="D1758" t="str">
            <v>M</v>
          </cell>
          <cell r="E1758">
            <v>5.69</v>
          </cell>
        </row>
        <row r="1759">
          <cell r="A1759">
            <v>4463</v>
          </cell>
          <cell r="B1759" t="str">
            <v>INSUMO NACIONAL CAIXA</v>
          </cell>
          <cell r="C1759" t="str">
            <v>!EM PROCESSO DE DESATIVACAO! PECA DE MADEIRA DE LEI NATIVA/REGIONAL *4 X 30* CM, NAO APARELHADA</v>
          </cell>
          <cell r="D1759" t="str">
            <v>M3</v>
          </cell>
          <cell r="E1759">
            <v>2290.66</v>
          </cell>
        </row>
        <row r="1760">
          <cell r="A1760">
            <v>4465</v>
          </cell>
          <cell r="B1760" t="str">
            <v>INSUMO NACIONAL CAIXA</v>
          </cell>
          <cell r="C1760" t="str">
            <v>PRANCHA DE MADEIRA NAO APARELHADA *6 X 25* CM, MACARANDUBA,ANGELIM OU EQUIVALENTE DA REGIAO</v>
          </cell>
          <cell r="D1760" t="str">
            <v>M</v>
          </cell>
          <cell r="E1760">
            <v>30.12</v>
          </cell>
        </row>
        <row r="1761">
          <cell r="A1761">
            <v>4466</v>
          </cell>
          <cell r="B1761" t="str">
            <v>INSUMO NACIONAL CAIXA</v>
          </cell>
          <cell r="C1761" t="str">
            <v>!EM PROCESSO DE DESATIVACAO! PECA DE MADEIRA DE LEI NATIVA/REGIONAL *5 X 15* CM NAO APARELHADA</v>
          </cell>
          <cell r="D1761" t="str">
            <v>M</v>
          </cell>
          <cell r="E1761">
            <v>17.18</v>
          </cell>
        </row>
        <row r="1762">
          <cell r="A1762">
            <v>4470</v>
          </cell>
          <cell r="B1762" t="str">
            <v>INSUMO NACIONAL CAIXA</v>
          </cell>
          <cell r="C1762" t="str">
            <v>PRANCHA DE MADEIRA NAO APARELHADA *6 X 40* CM, MACARANDUBA,ANGELIM OU EQUIVALENTE DA REGIAO</v>
          </cell>
          <cell r="D1762" t="str">
            <v>M</v>
          </cell>
          <cell r="E1762">
            <v>49.73</v>
          </cell>
        </row>
        <row r="1763">
          <cell r="A1763">
            <v>4472</v>
          </cell>
          <cell r="B1763" t="str">
            <v>INSUMO NACIONAL CAIXA</v>
          </cell>
          <cell r="C1763" t="str">
            <v>VIGA DE MADEIRA NAO APARELHADA *6 X 16* CM, MACARANDUBA, ANGELIM OU EQUIVALENTE DA REGIAO</v>
          </cell>
          <cell r="D1763" t="str">
            <v>M</v>
          </cell>
          <cell r="E1763">
            <v>16.399999999999999</v>
          </cell>
        </row>
        <row r="1764">
          <cell r="A1764">
            <v>4481</v>
          </cell>
          <cell r="B1764" t="str">
            <v>INSUMO NACIONAL CAIXA</v>
          </cell>
          <cell r="C1764" t="str">
            <v>VIGA DE MADEIRA NAO APARELHADA 8 X 16 CM, MACARANDUBA, ANGELIM OU EQUIVALENTE DA REGIAO</v>
          </cell>
          <cell r="D1764" t="str">
            <v>M</v>
          </cell>
          <cell r="E1764">
            <v>22.2</v>
          </cell>
        </row>
        <row r="1765">
          <cell r="A1765">
            <v>4487</v>
          </cell>
          <cell r="B1765" t="str">
            <v>INSUMO NACIONAL CAIXA</v>
          </cell>
          <cell r="C1765" t="str">
            <v>VIGOTA DE MADEIRA NAO APARELHADA *5 X 10* CM, MACARANDUBA, ANGELIM OU EQUIVALENTE DA REGIAO</v>
          </cell>
          <cell r="D1765" t="str">
            <v>M</v>
          </cell>
          <cell r="E1765">
            <v>10.77</v>
          </cell>
        </row>
        <row r="1766">
          <cell r="A1766">
            <v>4491</v>
          </cell>
          <cell r="B1766" t="str">
            <v>INSUMO NACIONAL CAIXA</v>
          </cell>
          <cell r="C1766" t="str">
            <v>PECA DE MADEIRA NATIVA / REGIONAL 7,5 X 7,5CM (3X3) NAO APARELHADA (P/FORMA)</v>
          </cell>
          <cell r="D1766" t="str">
            <v>M</v>
          </cell>
          <cell r="E1766">
            <v>2.62</v>
          </cell>
        </row>
        <row r="1767">
          <cell r="A1767">
            <v>4492</v>
          </cell>
          <cell r="B1767" t="str">
            <v>INSUMO NACIONAL CAIXA</v>
          </cell>
          <cell r="C1767" t="str">
            <v>!EM PROCESSO DE DESATIVACAO! PECA DE MADEIRA NATIVA/REGIONAL8 X 8CM NAO APARELHADA (PONTALETE-P/ESCORAMENTO)</v>
          </cell>
          <cell r="D1767" t="str">
            <v>M</v>
          </cell>
          <cell r="E1767">
            <v>3.95</v>
          </cell>
        </row>
        <row r="1768">
          <cell r="A1768">
            <v>4496</v>
          </cell>
          <cell r="B1768" t="str">
            <v>INSUMO NACIONAL CAIXA</v>
          </cell>
          <cell r="C1768" t="str">
            <v>CAIBRO DE MADEIRA NATIVA/REGIONAL 5 X 5 CM NAO APARELHADA (P/FORMA)</v>
          </cell>
          <cell r="D1768" t="str">
            <v>M</v>
          </cell>
          <cell r="E1768">
            <v>1.42</v>
          </cell>
        </row>
        <row r="1769">
          <cell r="A1769">
            <v>4500</v>
          </cell>
          <cell r="B1769" t="str">
            <v>INSUMO NACIONAL CAIXA</v>
          </cell>
          <cell r="C1769" t="str">
            <v>PECA DE MADEIRA 3A/4A QUALIDADE 7,5 X 10CM NAO APARELHADA</v>
          </cell>
          <cell r="D1769" t="str">
            <v>M</v>
          </cell>
          <cell r="E1769">
            <v>4.0599999999999996</v>
          </cell>
        </row>
        <row r="1770">
          <cell r="A1770">
            <v>4505</v>
          </cell>
          <cell r="B1770" t="str">
            <v>INSUMO NACIONAL CAIXA</v>
          </cell>
          <cell r="C1770" t="str">
            <v>PECA DE MADEIRA NATIVA/REGIONAL 1 X 7CM NAO APARELHADA (P/FORMA)</v>
          </cell>
          <cell r="D1770" t="str">
            <v>M</v>
          </cell>
          <cell r="E1770">
            <v>1.03</v>
          </cell>
        </row>
        <row r="1771">
          <cell r="A1771">
            <v>4506</v>
          </cell>
          <cell r="B1771" t="str">
            <v>INSUMO NACIONAL CAIXA</v>
          </cell>
          <cell r="C1771" t="str">
            <v>!EM PROCESSO DE DESATIVACAO! PECA DE MADEIRANATIVA/REGIONAL2,5 X 10CM (1X4") NAO APARELHADA (SARRAFO-P/FORMA)</v>
          </cell>
          <cell r="D1771" t="str">
            <v>M</v>
          </cell>
          <cell r="E1771">
            <v>1.62</v>
          </cell>
        </row>
        <row r="1772">
          <cell r="A1772">
            <v>4509</v>
          </cell>
          <cell r="B1772" t="str">
            <v>INSUMO NACIONAL CAIXA</v>
          </cell>
          <cell r="C1772" t="str">
            <v>PECA DE MADEIRA 3A QUALIDADE 2,5 X 10CM NAO APARELHADA</v>
          </cell>
          <cell r="D1772" t="str">
            <v>M</v>
          </cell>
          <cell r="E1772">
            <v>1.34</v>
          </cell>
        </row>
        <row r="1773">
          <cell r="A1773">
            <v>4512</v>
          </cell>
          <cell r="B1773" t="str">
            <v>INSUMO NACIONAL CAIXA</v>
          </cell>
          <cell r="C1773" t="str">
            <v>PECA DE MADEIRA 3A/4A QUALIDADE 2,5 X 5CM NAO APARELHADA</v>
          </cell>
          <cell r="D1773" t="str">
            <v>M</v>
          </cell>
          <cell r="E1773">
            <v>0.82</v>
          </cell>
        </row>
        <row r="1774">
          <cell r="A1774">
            <v>4513</v>
          </cell>
          <cell r="B1774" t="str">
            <v>INSUMO NACIONAL CAIXA</v>
          </cell>
          <cell r="C1774" t="str">
            <v>PECA DE MADEIRA 3A/4A NATIVA/REGIONAL 5 X 5 CM</v>
          </cell>
          <cell r="D1774" t="str">
            <v>M</v>
          </cell>
          <cell r="E1774">
            <v>0.92</v>
          </cell>
        </row>
        <row r="1775">
          <cell r="A1775">
            <v>4517</v>
          </cell>
          <cell r="B1775" t="str">
            <v>INSUMO NACIONAL CAIXA</v>
          </cell>
          <cell r="C1775" t="str">
            <v>PECA DE MADEIRA NATIVA/REGIONAL 2,5 X 7,0 CM (SARRAFO-P/FORMA)</v>
          </cell>
          <cell r="D1775" t="str">
            <v>M</v>
          </cell>
          <cell r="E1775">
            <v>0.63</v>
          </cell>
        </row>
        <row r="1776">
          <cell r="A1776">
            <v>4704</v>
          </cell>
          <cell r="B1776" t="str">
            <v>INSUMO NACIONAL CAIXA</v>
          </cell>
          <cell r="C1776" t="str">
            <v>PEDRA ARDOSIA, CINZA, 20  X  40 CM,  E=  *1 CM</v>
          </cell>
          <cell r="D1776" t="str">
            <v>M2</v>
          </cell>
          <cell r="E1776">
            <v>32.03</v>
          </cell>
        </row>
        <row r="1777">
          <cell r="A1777">
            <v>4708</v>
          </cell>
          <cell r="B1777" t="str">
            <v>INSUMO NACIONAL CAIXA</v>
          </cell>
          <cell r="C1777" t="str">
            <v>PEDRA PORTUGUESA OU PETIT PAVE, PRETA.</v>
          </cell>
          <cell r="D1777" t="str">
            <v>M2</v>
          </cell>
          <cell r="E1777">
            <v>128.72</v>
          </cell>
        </row>
        <row r="1778">
          <cell r="A1778">
            <v>4710</v>
          </cell>
          <cell r="B1778" t="str">
            <v>INSUMO NACIONAL CAIXA</v>
          </cell>
          <cell r="C1778" t="str">
            <v>PEDRA QUARTZITO OU CALCARIO LAMINADO, SERRADA, TIPO CARIRI,ITACOLOMI, LAGOA SANTA, LUMINARIA, PIRENOPOLIS, SAO TOME OUOUTRAS SIMILARES DA REGIAO, *20 X *40 CM, E=  *1,5 A *2,5 CM</v>
          </cell>
          <cell r="D1778" t="str">
            <v>M2</v>
          </cell>
          <cell r="E1778">
            <v>201.81</v>
          </cell>
        </row>
        <row r="1779">
          <cell r="A1779">
            <v>4712</v>
          </cell>
          <cell r="B1779" t="str">
            <v>INSUMO NACIONAL CAIXA</v>
          </cell>
          <cell r="C1779" t="str">
            <v>PEDRA QUARTZITO OU CALCARIO LAMINADO, CACO, TIPO CARIRI, ITACOLOMI, LAGOA SANTA, LUMINARIA, PIRENOPOLIS, SAO TOME OU OUTRAS SIMILARES DA REGIAO, E=  *1,5 A *2,5 CM</v>
          </cell>
          <cell r="D1779" t="str">
            <v>M2</v>
          </cell>
          <cell r="E1779">
            <v>62.93</v>
          </cell>
        </row>
        <row r="1780">
          <cell r="A1780">
            <v>4715</v>
          </cell>
          <cell r="B1780" t="str">
            <v>INSUMO NACIONAL CAIXA</v>
          </cell>
          <cell r="C1780" t="str">
            <v>!EM PROCESSO DE DESATIVACAO! PEDRA ARDOSIA CINZA IRREGULAR.</v>
          </cell>
          <cell r="D1780" t="str">
            <v>M2</v>
          </cell>
          <cell r="E1780">
            <v>30.17</v>
          </cell>
        </row>
        <row r="1781">
          <cell r="A1781">
            <v>4717</v>
          </cell>
          <cell r="B1781" t="str">
            <v>INSUMO NACIONAL CAIXA</v>
          </cell>
          <cell r="C1781" t="str">
            <v>PEDRA PORTUGUESA OU PETIT PAVE, BRANCA.</v>
          </cell>
          <cell r="D1781" t="str">
            <v>M2</v>
          </cell>
          <cell r="E1781">
            <v>128.72</v>
          </cell>
        </row>
        <row r="1782">
          <cell r="A1782">
            <v>4718</v>
          </cell>
          <cell r="B1782" t="str">
            <v>INSUMO NACIONAL CAIXA</v>
          </cell>
          <cell r="C1782" t="str">
            <v>PEDRA BRITADA N. 2 (19 A 38 MM) POSTO PEDREIRA/FORNECEDOR, SEM FRETE</v>
          </cell>
          <cell r="D1782" t="str">
            <v>M3</v>
          </cell>
          <cell r="E1782">
            <v>45.1</v>
          </cell>
        </row>
        <row r="1783">
          <cell r="A1783">
            <v>4720</v>
          </cell>
          <cell r="B1783" t="str">
            <v>INSUMO NACIONAL CAIXA</v>
          </cell>
          <cell r="C1783" t="str">
            <v>PEDRA BRITADA N. 0, OU PEDRISCO (4,8 A 9,5 MM) POSTO PEDREIRA/FORNECEDOR, SEM FRETE</v>
          </cell>
          <cell r="D1783" t="str">
            <v>M3</v>
          </cell>
          <cell r="E1783">
            <v>57.58</v>
          </cell>
        </row>
        <row r="1784">
          <cell r="A1784">
            <v>4721</v>
          </cell>
          <cell r="B1784" t="str">
            <v>INSUMO NACIONAL CAIXA</v>
          </cell>
          <cell r="C1784" t="str">
            <v>PEDRA BRITADA N. 1 (9,5 a 19 MM) POSTO PEDREIRA/FORNECEDOR,SEM FRETE.</v>
          </cell>
          <cell r="D1784" t="str">
            <v>M3</v>
          </cell>
          <cell r="E1784">
            <v>45.1</v>
          </cell>
        </row>
        <row r="1785">
          <cell r="A1785">
            <v>4722</v>
          </cell>
          <cell r="B1785" t="str">
            <v>INSUMO NACIONAL CAIXA</v>
          </cell>
          <cell r="C1785" t="str">
            <v>PEDRA BRITADA N. 3 (38 A 50 MM) POSTO PEDREIRA/FORNECEDOR, SEM FRETE</v>
          </cell>
          <cell r="D1785" t="str">
            <v>M3</v>
          </cell>
          <cell r="E1785">
            <v>45.1</v>
          </cell>
        </row>
        <row r="1786">
          <cell r="A1786">
            <v>4723</v>
          </cell>
          <cell r="B1786" t="str">
            <v>INSUMO NACIONAL CAIXA</v>
          </cell>
          <cell r="C1786" t="str">
            <v>PEDRA BRITADA N. 4 (50 A 76 MM) POSTO PEDREIRA/FORNECEDOR, SEM FRETE</v>
          </cell>
          <cell r="D1786" t="str">
            <v>M3</v>
          </cell>
          <cell r="E1786">
            <v>49.2</v>
          </cell>
        </row>
        <row r="1787">
          <cell r="A1787">
            <v>4727</v>
          </cell>
          <cell r="B1787" t="str">
            <v>INSUMO NACIONAL CAIXA</v>
          </cell>
          <cell r="C1787" t="str">
            <v>PEDRA BRITADA N. 5 (76 A 100 MM) POSTO PEDREIRA/FORNECEDOR,SEM FRETE</v>
          </cell>
          <cell r="D1787" t="str">
            <v>M3</v>
          </cell>
          <cell r="E1787">
            <v>50.57</v>
          </cell>
        </row>
        <row r="1788">
          <cell r="A1788">
            <v>4729</v>
          </cell>
          <cell r="B1788" t="str">
            <v>INSUMO NACIONAL CAIXA</v>
          </cell>
          <cell r="C1788" t="str">
            <v>PEDRA BRITADA GRADUADA, CLASSIFICADA (POSTO PEDREIRA/FORNECEDOR, SEM FRETE)</v>
          </cell>
          <cell r="D1788" t="str">
            <v>M3</v>
          </cell>
          <cell r="E1788">
            <v>52.66</v>
          </cell>
        </row>
        <row r="1789">
          <cell r="A1789">
            <v>4730</v>
          </cell>
          <cell r="B1789" t="str">
            <v>INSUMO NACIONAL CAIXA</v>
          </cell>
          <cell r="C1789" t="str">
            <v>PEDRA DE MAO OU PEDRA RACHAO PARA ARRIMO/FUNDACAO (POSTO PEDREIRA/FORNECEDOR, SEM FRETE)</v>
          </cell>
          <cell r="D1789" t="str">
            <v>M3</v>
          </cell>
          <cell r="E1789">
            <v>47.15</v>
          </cell>
        </row>
        <row r="1790">
          <cell r="A1790">
            <v>4734</v>
          </cell>
          <cell r="B1790" t="str">
            <v>INSUMO NACIONAL CAIXA</v>
          </cell>
          <cell r="C1790" t="str">
            <v>SEIXO ROLADO PARA APLICACAO EM CONCRETO (POSTO PEDREIRA/FORNECEDOR, SEM FRETE)</v>
          </cell>
          <cell r="D1790" t="str">
            <v>M3</v>
          </cell>
          <cell r="E1790">
            <v>57.7</v>
          </cell>
        </row>
        <row r="1791">
          <cell r="A1791">
            <v>4741</v>
          </cell>
          <cell r="B1791" t="str">
            <v>INSUMO NACIONAL CAIXA</v>
          </cell>
          <cell r="C1791" t="str">
            <v>PO DE PEDRA (POSTO PEDREIRA/FORNECEDOR, SEM FRETE)</v>
          </cell>
          <cell r="D1791" t="str">
            <v>M3</v>
          </cell>
          <cell r="E1791">
            <v>43.05</v>
          </cell>
        </row>
        <row r="1792">
          <cell r="A1792">
            <v>4743</v>
          </cell>
          <cell r="B1792" t="str">
            <v>INSUMO NACIONAL CAIXA</v>
          </cell>
          <cell r="C1792" t="str">
            <v>CASCALHO DE CAVA</v>
          </cell>
          <cell r="D1792" t="str">
            <v>M3</v>
          </cell>
          <cell r="E1792">
            <v>20.91</v>
          </cell>
        </row>
        <row r="1793">
          <cell r="A1793">
            <v>4744</v>
          </cell>
          <cell r="B1793" t="str">
            <v>INSUMO NACIONAL CAIXA</v>
          </cell>
          <cell r="C1793" t="str">
            <v>CASCALHO DE RIO</v>
          </cell>
          <cell r="D1793" t="str">
            <v>M3</v>
          </cell>
          <cell r="E1793">
            <v>27.33</v>
          </cell>
        </row>
        <row r="1794">
          <cell r="A1794">
            <v>4745</v>
          </cell>
          <cell r="B1794" t="str">
            <v>INSUMO NACIONAL CAIXA</v>
          </cell>
          <cell r="C1794" t="str">
            <v>CASCALHO LAVADO</v>
          </cell>
          <cell r="D1794" t="str">
            <v>M3</v>
          </cell>
          <cell r="E1794">
            <v>36.619999999999997</v>
          </cell>
        </row>
        <row r="1795">
          <cell r="A1795">
            <v>4746</v>
          </cell>
          <cell r="B1795" t="str">
            <v>INSUMO NACIONAL CAIXA</v>
          </cell>
          <cell r="C1795" t="str">
            <v>PEDREGULHO OU PICARRA DE JAZIDA, AO NATURAL, PARA BASE DE PAVIMENTACAO (RETIRADO NA JAZIDA, SEM TRANSPORTE)</v>
          </cell>
          <cell r="D1795" t="str">
            <v>M3</v>
          </cell>
          <cell r="E1795">
            <v>43.73</v>
          </cell>
        </row>
        <row r="1796">
          <cell r="A1796">
            <v>4748</v>
          </cell>
          <cell r="B1796" t="str">
            <v>INSUMO NACIONAL CAIXA</v>
          </cell>
          <cell r="C1796" t="str">
            <v>PEDRA BRITADA OU BICA CORRIDA, NAO CLASSIFICADA (POSTO PEDREIRA/FORNECEDOR, SEM FRETE)</v>
          </cell>
          <cell r="D1796" t="str">
            <v>M3</v>
          </cell>
          <cell r="E1796">
            <v>48.79</v>
          </cell>
        </row>
        <row r="1797">
          <cell r="A1797">
            <v>4750</v>
          </cell>
          <cell r="B1797" t="str">
            <v>INSUMO NACIONAL CAIXA</v>
          </cell>
          <cell r="C1797" t="str">
            <v>PEDREIRO</v>
          </cell>
          <cell r="D1797" t="str">
            <v>H</v>
          </cell>
          <cell r="E1797">
            <v>13.51</v>
          </cell>
        </row>
        <row r="1798">
          <cell r="A1798">
            <v>4751</v>
          </cell>
          <cell r="B1798" t="str">
            <v>INSUMO NACIONAL CAIXA</v>
          </cell>
          <cell r="C1798" t="str">
            <v>PASTILHEIRO</v>
          </cell>
          <cell r="D1798" t="str">
            <v>H</v>
          </cell>
          <cell r="E1798">
            <v>16.309999999999999</v>
          </cell>
        </row>
        <row r="1799">
          <cell r="A1799">
            <v>4752</v>
          </cell>
          <cell r="B1799" t="str">
            <v>INSUMO NACIONAL CAIXA</v>
          </cell>
          <cell r="C1799" t="str">
            <v>POCEIRO / ESCAVADOR DE VALAS E TUBULOES</v>
          </cell>
          <cell r="D1799" t="str">
            <v>H</v>
          </cell>
          <cell r="E1799">
            <v>14.4</v>
          </cell>
        </row>
        <row r="1800">
          <cell r="A1800">
            <v>4755</v>
          </cell>
          <cell r="B1800" t="str">
            <v>INSUMO NACIONAL CAIXA</v>
          </cell>
          <cell r="C1800" t="str">
            <v>MARMORISTA / GRANITEIRO</v>
          </cell>
          <cell r="D1800" t="str">
            <v>H</v>
          </cell>
          <cell r="E1800">
            <v>12.73</v>
          </cell>
        </row>
        <row r="1801">
          <cell r="A1801">
            <v>4757</v>
          </cell>
          <cell r="B1801" t="str">
            <v>INSUMO NACIONAL CAIXA</v>
          </cell>
          <cell r="C1801" t="str">
            <v>!EM PROCESSO DE DESATIVACAO! ASFALTADOR</v>
          </cell>
          <cell r="D1801" t="str">
            <v>H</v>
          </cell>
          <cell r="E1801">
            <v>13.51</v>
          </cell>
        </row>
        <row r="1802">
          <cell r="A1802">
            <v>4758</v>
          </cell>
          <cell r="B1802" t="str">
            <v>INSUMO NACIONAL CAIXA</v>
          </cell>
          <cell r="C1802" t="str">
            <v>CALAFETADOR / CALAFATE</v>
          </cell>
          <cell r="D1802" t="str">
            <v>H</v>
          </cell>
          <cell r="E1802">
            <v>12.66</v>
          </cell>
        </row>
        <row r="1803">
          <cell r="A1803">
            <v>4759</v>
          </cell>
          <cell r="B1803" t="str">
            <v>INSUMO NACIONAL CAIXA</v>
          </cell>
          <cell r="C1803" t="str">
            <v>CALCETEIRO</v>
          </cell>
          <cell r="D1803" t="str">
            <v>H</v>
          </cell>
          <cell r="E1803">
            <v>12.44</v>
          </cell>
        </row>
        <row r="1804">
          <cell r="A1804">
            <v>4760</v>
          </cell>
          <cell r="B1804" t="str">
            <v>INSUMO NACIONAL CAIXA</v>
          </cell>
          <cell r="C1804" t="str">
            <v>AZULEJISTA OU LADRILHEIRO</v>
          </cell>
          <cell r="D1804" t="str">
            <v>H</v>
          </cell>
          <cell r="E1804">
            <v>12.29</v>
          </cell>
        </row>
        <row r="1805">
          <cell r="A1805">
            <v>4763</v>
          </cell>
          <cell r="B1805" t="str">
            <v>INSUMO NACIONAL CAIXA</v>
          </cell>
          <cell r="C1805" t="str">
            <v>TAQUEADOR OU TAQUEIRO</v>
          </cell>
          <cell r="D1805" t="str">
            <v>H</v>
          </cell>
          <cell r="E1805">
            <v>11.09</v>
          </cell>
        </row>
        <row r="1806">
          <cell r="A1806">
            <v>4765</v>
          </cell>
          <cell r="B1806" t="str">
            <v>INSUMO NACIONAL CAIXA</v>
          </cell>
          <cell r="C1806" t="str">
            <v>PERFIL "I" DE ACO LAMINADO, "I" 102 X 12,7</v>
          </cell>
          <cell r="D1806" t="str">
            <v>M</v>
          </cell>
          <cell r="E1806">
            <v>52.12</v>
          </cell>
        </row>
        <row r="1807">
          <cell r="A1807">
            <v>4766</v>
          </cell>
          <cell r="B1807" t="str">
            <v>INSUMO NACIONAL CAIXA</v>
          </cell>
          <cell r="C1807" t="str">
            <v>PERFIL "I" DE ACO LAMINADO, "I" 152 X 22</v>
          </cell>
          <cell r="D1807" t="str">
            <v>KG</v>
          </cell>
          <cell r="E1807">
            <v>4.1500000000000004</v>
          </cell>
        </row>
        <row r="1808">
          <cell r="A1808">
            <v>4767</v>
          </cell>
          <cell r="B1808" t="str">
            <v>INSUMO NACIONAL CAIXA</v>
          </cell>
          <cell r="C1808" t="str">
            <v>PERFIL "I" DE ACO LAMINADO, "I" 152 X 22</v>
          </cell>
          <cell r="D1808" t="str">
            <v>M</v>
          </cell>
          <cell r="E1808">
            <v>89.8</v>
          </cell>
        </row>
        <row r="1809">
          <cell r="A1809">
            <v>4773</v>
          </cell>
          <cell r="B1809" t="str">
            <v>INSUMO NACIONAL CAIXA</v>
          </cell>
          <cell r="C1809" t="str">
            <v>PERFIL "I" DE ACO LAMINADO, "W" 250 X 44,8</v>
          </cell>
          <cell r="D1809" t="str">
            <v>M</v>
          </cell>
          <cell r="E1809">
            <v>179.66</v>
          </cell>
        </row>
        <row r="1810">
          <cell r="A1810">
            <v>4774</v>
          </cell>
          <cell r="B1810" t="str">
            <v>INSUMO NACIONAL CAIXA</v>
          </cell>
          <cell r="C1810" t="str">
            <v>PERFIL "I" DE ACO LAMINADO, "W" 410 X 67</v>
          </cell>
          <cell r="D1810" t="str">
            <v>KG</v>
          </cell>
          <cell r="E1810">
            <v>4.1500000000000004</v>
          </cell>
        </row>
        <row r="1811">
          <cell r="A1811">
            <v>4776</v>
          </cell>
          <cell r="B1811" t="str">
            <v>INSUMO NACIONAL CAIXA</v>
          </cell>
          <cell r="C1811" t="str">
            <v>PERFIL "I" DE ACO LAMINADO, "W" 410 X 67</v>
          </cell>
          <cell r="D1811" t="str">
            <v>M</v>
          </cell>
          <cell r="E1811">
            <v>278.54000000000002</v>
          </cell>
        </row>
        <row r="1812">
          <cell r="A1812">
            <v>4777</v>
          </cell>
          <cell r="B1812" t="str">
            <v>INSUMO NACIONAL CAIXA</v>
          </cell>
          <cell r="C1812" t="str">
            <v>CANTONEIRA DE ACO ABAS IGUAIS (QUALQUER BITOLA), E = 1/4Â”.</v>
          </cell>
          <cell r="D1812" t="str">
            <v>KG</v>
          </cell>
          <cell r="E1812">
            <v>3.1</v>
          </cell>
        </row>
        <row r="1813">
          <cell r="A1813">
            <v>4778</v>
          </cell>
          <cell r="B1813" t="str">
            <v>INSUMO NACIONAL CAIXA</v>
          </cell>
          <cell r="C1813" t="str">
            <v>PERFURATRIZ PNEUMATICA DE PESO MEDIO, * 18 * KG, PARA ROCHA(LOCACAO)</v>
          </cell>
          <cell r="D1813" t="str">
            <v>H</v>
          </cell>
          <cell r="E1813">
            <v>4.28</v>
          </cell>
        </row>
        <row r="1814">
          <cell r="A1814">
            <v>4780</v>
          </cell>
          <cell r="B1814" t="str">
            <v>INSUMO NACIONAL CAIXA</v>
          </cell>
          <cell r="C1814" t="str">
            <v>PERFURATRIZ PNEUMATICA DE PESO MEDIO, * 24 * KG, PARA ROCHA(LOCACAO)</v>
          </cell>
          <cell r="D1814" t="str">
            <v>H</v>
          </cell>
          <cell r="E1814">
            <v>4.6399999999999997</v>
          </cell>
        </row>
        <row r="1815">
          <cell r="A1815">
            <v>4783</v>
          </cell>
          <cell r="B1815" t="str">
            <v>INSUMO NACIONAL CAIXA</v>
          </cell>
          <cell r="C1815" t="str">
            <v>PINTOR</v>
          </cell>
          <cell r="D1815" t="str">
            <v>H</v>
          </cell>
          <cell r="E1815">
            <v>13.51</v>
          </cell>
        </row>
        <row r="1816">
          <cell r="A1816">
            <v>4785</v>
          </cell>
          <cell r="B1816" t="str">
            <v>INSUMO NACIONAL CAIXA</v>
          </cell>
          <cell r="C1816" t="str">
            <v>PINTOR PARA TINTA EPOXI</v>
          </cell>
          <cell r="D1816" t="str">
            <v>H</v>
          </cell>
          <cell r="E1816">
            <v>16.09</v>
          </cell>
        </row>
        <row r="1817">
          <cell r="A1817">
            <v>4786</v>
          </cell>
          <cell r="B1817" t="str">
            <v>INSUMO NACIONAL CAIXA</v>
          </cell>
          <cell r="C1817" t="str">
            <v>PISO EM GRANILITE, MARMORITE OU GRANITINA, AGREGADO COR PRETO, CINZA, PALHA OU BRANCO, E=  *8 MM</v>
          </cell>
          <cell r="D1817" t="str">
            <v>M2</v>
          </cell>
          <cell r="E1817">
            <v>55</v>
          </cell>
        </row>
        <row r="1818">
          <cell r="A1818">
            <v>4790</v>
          </cell>
          <cell r="B1818" t="str">
            <v>INSUMO NACIONAL CAIXA</v>
          </cell>
          <cell r="C1818" t="str">
            <v>PLACA VINILICA SEMIFLEXIVEL PARA REVESTIMENTO DE PISOS E PAREDES, E = 2 MM (SEM COLOCACAO)</v>
          </cell>
          <cell r="D1818" t="str">
            <v>M2</v>
          </cell>
          <cell r="E1818">
            <v>47.9</v>
          </cell>
        </row>
        <row r="1819">
          <cell r="A1819">
            <v>4791</v>
          </cell>
          <cell r="B1819" t="str">
            <v>INSUMO NACIONAL CAIXA</v>
          </cell>
          <cell r="C1819" t="str">
            <v>ADESIVO ACRILICO/COLA DE CONTATO</v>
          </cell>
          <cell r="D1819" t="str">
            <v>KG</v>
          </cell>
          <cell r="E1819">
            <v>14.29</v>
          </cell>
        </row>
        <row r="1820">
          <cell r="A1820">
            <v>4792</v>
          </cell>
          <cell r="B1820" t="str">
            <v>INSUMO NACIONAL CAIXA</v>
          </cell>
          <cell r="C1820" t="str">
            <v>PLACA VINILICA SEMIFLEXIVEL PARA PISOS, E = 3,2 MM, 30 X 30CM (SEM COLOCACAO)</v>
          </cell>
          <cell r="D1820" t="str">
            <v>M2</v>
          </cell>
          <cell r="E1820">
            <v>79.67</v>
          </cell>
        </row>
        <row r="1821">
          <cell r="A1821">
            <v>4794</v>
          </cell>
          <cell r="B1821" t="str">
            <v>INSUMO NACIONAL CAIXA</v>
          </cell>
          <cell r="C1821" t="str">
            <v>PISO DE BORRACHA ESPORTIVO EM PLACAS 50 X 50 CM, E = 15 MM,PARA ARGAMASSA, PRETO</v>
          </cell>
          <cell r="D1821" t="str">
            <v>M2</v>
          </cell>
          <cell r="E1821">
            <v>169.71</v>
          </cell>
        </row>
        <row r="1822">
          <cell r="A1822">
            <v>4795</v>
          </cell>
          <cell r="B1822" t="str">
            <v>INSUMO NACIONAL CAIXA</v>
          </cell>
          <cell r="C1822" t="str">
            <v>PISO DE BORRACHA PASTILHADO EM PLACAS 50 X 50 CM, E = 15 MM,PARA ARGAMASSA, PRETO</v>
          </cell>
          <cell r="D1822" t="str">
            <v>M2</v>
          </cell>
          <cell r="E1822">
            <v>165.2</v>
          </cell>
        </row>
        <row r="1823">
          <cell r="A1823">
            <v>4796</v>
          </cell>
          <cell r="B1823" t="str">
            <v>INSUMO NACIONAL CAIXA</v>
          </cell>
          <cell r="C1823" t="str">
            <v>PISO DE BORRACHA FRISADO EM PLACAS 50 X 50 CM, E = 7 MM, PARA ARGAMASSA, PRETO</v>
          </cell>
          <cell r="D1823" t="str">
            <v>M2</v>
          </cell>
          <cell r="E1823">
            <v>103.08</v>
          </cell>
        </row>
        <row r="1824">
          <cell r="A1824">
            <v>4797</v>
          </cell>
          <cell r="B1824" t="str">
            <v>INSUMO NACIONAL CAIXA</v>
          </cell>
          <cell r="C1824" t="str">
            <v>PISO DE BORRACHA PASTILHADO EM PLACAS 50 X 50 CM, E = 7 MM,PARA ARGAMASSA, PRETO</v>
          </cell>
          <cell r="D1824" t="str">
            <v>M2</v>
          </cell>
          <cell r="E1824">
            <v>103.08</v>
          </cell>
        </row>
        <row r="1825">
          <cell r="A1825">
            <v>4800</v>
          </cell>
          <cell r="B1825" t="str">
            <v>INSUMO NACIONAL CAIXA</v>
          </cell>
          <cell r="C1825" t="str">
            <v>PISO DE BORRACHA PASTILHADO EM PLACAS 50 X 50 CM, E = *3,5*MM, PARA COLA, PRETO</v>
          </cell>
          <cell r="D1825" t="str">
            <v>M2</v>
          </cell>
          <cell r="E1825">
            <v>28.34</v>
          </cell>
        </row>
        <row r="1826">
          <cell r="A1826">
            <v>4801</v>
          </cell>
          <cell r="B1826" t="str">
            <v>INSUMO NACIONAL CAIXA</v>
          </cell>
          <cell r="C1826" t="str">
            <v>PISO DE BORRACHA CANELADO EM PLACAS 50 X 50 CM, E = *3,5* MM, PARA COLA</v>
          </cell>
          <cell r="D1826" t="str">
            <v>M2</v>
          </cell>
          <cell r="E1826">
            <v>37.26</v>
          </cell>
        </row>
        <row r="1827">
          <cell r="A1827">
            <v>4803</v>
          </cell>
          <cell r="B1827" t="str">
            <v>INSUMO NACIONAL CAIXA</v>
          </cell>
          <cell r="C1827" t="str">
            <v>RODAPE DE BORRACHA LISO, H = 70 MM, E = *2* MM, PARA ARGAMASSA, PRETO</v>
          </cell>
          <cell r="D1827" t="str">
            <v>M</v>
          </cell>
          <cell r="E1827">
            <v>15.15</v>
          </cell>
        </row>
        <row r="1828">
          <cell r="A1828">
            <v>4804</v>
          </cell>
          <cell r="B1828" t="str">
            <v>INSUMO NACIONAL CAIXA</v>
          </cell>
          <cell r="C1828" t="str">
            <v>RODAPE PLANO PARA PISO VINILICO, H = 5 CM</v>
          </cell>
          <cell r="D1828" t="str">
            <v>M</v>
          </cell>
          <cell r="E1828">
            <v>11.63</v>
          </cell>
        </row>
        <row r="1829">
          <cell r="A1829">
            <v>4806</v>
          </cell>
          <cell r="B1829" t="str">
            <v>INSUMO NACIONAL CAIXA</v>
          </cell>
          <cell r="C1829" t="str">
            <v>TESTEIRA ANTIDERRAPANTE PARA PISO VINILICO *5 X 2,5* CM, E =2 MM</v>
          </cell>
          <cell r="D1829" t="str">
            <v>M</v>
          </cell>
          <cell r="E1829">
            <v>8.7899999999999991</v>
          </cell>
        </row>
        <row r="1830">
          <cell r="A1830">
            <v>4812</v>
          </cell>
          <cell r="B1830" t="str">
            <v>INSUMO NACIONAL CAIXA</v>
          </cell>
          <cell r="C1830" t="str">
            <v>PLACA DE GESSO PARA FORRO, DE  *60 X 60* CM E ESPESSURA DE 12 MM (30 MM NAS BORDAS) SEM COLOCACAO</v>
          </cell>
          <cell r="D1830" t="str">
            <v>M2</v>
          </cell>
          <cell r="E1830">
            <v>12.5</v>
          </cell>
        </row>
        <row r="1831">
          <cell r="A1831">
            <v>4813</v>
          </cell>
          <cell r="B1831" t="str">
            <v>INSUMO NACIONAL CAIXA</v>
          </cell>
          <cell r="C1831" t="str">
            <v>PLACA DE OBRA (PARA CONSTRUCAO CIVIL) EM CHAPA GALVANIZADA *NÂº 22*, DE *2,0 X 1,125* M.</v>
          </cell>
          <cell r="D1831" t="str">
            <v>M2</v>
          </cell>
          <cell r="E1831">
            <v>150</v>
          </cell>
        </row>
        <row r="1832">
          <cell r="A1832">
            <v>4814</v>
          </cell>
          <cell r="B1832" t="str">
            <v>INSUMO NACIONAL CAIXA</v>
          </cell>
          <cell r="C1832" t="str">
            <v>APARELHO SINALIZADOR DE SAIDA DE GARAGEM COMPLETO C/ CELULAFOTOELETRICA E BRACADEIRA</v>
          </cell>
          <cell r="D1832" t="str">
            <v>UN</v>
          </cell>
          <cell r="E1832">
            <v>450.2</v>
          </cell>
        </row>
        <row r="1833">
          <cell r="A1833">
            <v>4815</v>
          </cell>
          <cell r="B1833" t="str">
            <v>INSUMO NACIONAL CAIXA</v>
          </cell>
          <cell r="C1833" t="str">
            <v>BALDE VERMELHO PARA SINALIZACAO DE VIAS</v>
          </cell>
          <cell r="D1833" t="str">
            <v>UN</v>
          </cell>
          <cell r="E1833">
            <v>4.62</v>
          </cell>
        </row>
        <row r="1834">
          <cell r="A1834">
            <v>4818</v>
          </cell>
          <cell r="B1834" t="str">
            <v>INSUMO NACIONAL CAIXA</v>
          </cell>
          <cell r="C1834" t="str">
            <v>PISO/ REVESTIMENTO EM MARMORE, POLIDO, BRANCO COMUM, FORMATOMENOR OU IGUAL A 3025 CM2, E = *2* CM</v>
          </cell>
          <cell r="D1834" t="str">
            <v>M2</v>
          </cell>
          <cell r="E1834">
            <v>350</v>
          </cell>
        </row>
        <row r="1835">
          <cell r="A1835">
            <v>4822</v>
          </cell>
          <cell r="B1835" t="str">
            <v>INSUMO NACIONAL CAIXA</v>
          </cell>
          <cell r="C1835" t="str">
            <v>PISO/ REVESTIMENTO EM MARMORE, POLIDO, BRANCO COMUM, FORMATOMAIOR OU IGUAL A 3025 CM2, E = *2* CM</v>
          </cell>
          <cell r="D1835" t="str">
            <v>M2</v>
          </cell>
          <cell r="E1835">
            <v>340.51</v>
          </cell>
        </row>
        <row r="1836">
          <cell r="A1836">
            <v>4823</v>
          </cell>
          <cell r="B1836" t="str">
            <v>INSUMO NACIONAL CAIXA</v>
          </cell>
          <cell r="C1836" t="str">
            <v>MASSA PLASTICA ADESIVA PARA MARMORE/GRANITO</v>
          </cell>
          <cell r="D1836" t="str">
            <v>KG</v>
          </cell>
          <cell r="E1836">
            <v>43.73</v>
          </cell>
        </row>
        <row r="1837">
          <cell r="A1837">
            <v>4824</v>
          </cell>
          <cell r="B1837" t="str">
            <v>INSUMO NACIONAL CAIXA</v>
          </cell>
          <cell r="C1837" t="str">
            <v>GRANILHA/ GRANA/ PEDRISCO OU AGREGADO EM MARMORE/ GRANITO/ QUARTZO E CALCARIO, PRETO, CINZA, PALHA OU BRANCO</v>
          </cell>
          <cell r="D1837" t="str">
            <v>KG</v>
          </cell>
          <cell r="E1837">
            <v>0.49</v>
          </cell>
        </row>
        <row r="1838">
          <cell r="A1838">
            <v>4825</v>
          </cell>
          <cell r="B1838" t="str">
            <v>INSUMO NACIONAL CAIXA</v>
          </cell>
          <cell r="C1838" t="str">
            <v>PEITORIL/ SOLEIRA EM MARMORE, POLIDO, BRANCO COMUM, L= *25*CM, E=  *3* CM, CORTE RETO</v>
          </cell>
          <cell r="D1838" t="str">
            <v>M</v>
          </cell>
          <cell r="E1838">
            <v>123.02</v>
          </cell>
        </row>
        <row r="1839">
          <cell r="A1839">
            <v>4826</v>
          </cell>
          <cell r="B1839" t="str">
            <v>INSUMO NACIONAL CAIXA</v>
          </cell>
          <cell r="C1839" t="str">
            <v>PEITORIL EM MARMORE, POLIDO, BRANCO COMUM, L= *15* CM, E=  *3* CM, CORTE RETO</v>
          </cell>
          <cell r="D1839" t="str">
            <v>M</v>
          </cell>
          <cell r="E1839">
            <v>88.87</v>
          </cell>
        </row>
        <row r="1840">
          <cell r="A1840">
            <v>4828</v>
          </cell>
          <cell r="B1840" t="str">
            <v>INSUMO NACIONAL CAIXA</v>
          </cell>
          <cell r="C1840" t="str">
            <v>SOLEIRA/ PEITORIL EM MARMORE, POLIDO, BRANCO COMUM, L= *15*CM, E=  *2* CM,  CORTE RETO</v>
          </cell>
          <cell r="D1840" t="str">
            <v>M</v>
          </cell>
          <cell r="E1840">
            <v>62.19</v>
          </cell>
        </row>
        <row r="1841">
          <cell r="A1841">
            <v>4829</v>
          </cell>
          <cell r="B1841" t="str">
            <v>INSUMO NACIONAL CAIXA</v>
          </cell>
          <cell r="C1841" t="str">
            <v>RODAPE EM MARMORE, POLIDO, BRANCO COMUM, L= *7* CM, E=  *2*CM, CORTE RETO</v>
          </cell>
          <cell r="D1841" t="str">
            <v>M</v>
          </cell>
          <cell r="E1841">
            <v>41.67</v>
          </cell>
        </row>
        <row r="1842">
          <cell r="A1842">
            <v>4888</v>
          </cell>
          <cell r="B1842" t="str">
            <v>INSUMO NACIONAL CAIXA</v>
          </cell>
          <cell r="C1842" t="str">
            <v>PLUG OU BUJAO FERRO GALV 1/2"</v>
          </cell>
          <cell r="D1842" t="str">
            <v>UN</v>
          </cell>
          <cell r="E1842">
            <v>1.42</v>
          </cell>
        </row>
        <row r="1843">
          <cell r="A1843">
            <v>4889</v>
          </cell>
          <cell r="B1843" t="str">
            <v>INSUMO NACIONAL CAIXA</v>
          </cell>
          <cell r="C1843" t="str">
            <v>PLUG OU BUJAO FERRO GALV 3/4"</v>
          </cell>
          <cell r="D1843" t="str">
            <v>UN</v>
          </cell>
          <cell r="E1843">
            <v>2.2200000000000002</v>
          </cell>
        </row>
        <row r="1844">
          <cell r="A1844">
            <v>4890</v>
          </cell>
          <cell r="B1844" t="str">
            <v>INSUMO NACIONAL CAIXA</v>
          </cell>
          <cell r="C1844" t="str">
            <v>PLUG OU BUJAO FERRO GALV 1"</v>
          </cell>
          <cell r="D1844" t="str">
            <v>UN</v>
          </cell>
          <cell r="E1844">
            <v>3.19</v>
          </cell>
        </row>
        <row r="1845">
          <cell r="A1845">
            <v>4891</v>
          </cell>
          <cell r="B1845" t="str">
            <v>INSUMO NACIONAL CAIXA</v>
          </cell>
          <cell r="C1845" t="str">
            <v>PLUG OU BUJAO FERRO GALV 2"</v>
          </cell>
          <cell r="D1845" t="str">
            <v>UN</v>
          </cell>
          <cell r="E1845">
            <v>9.4499999999999993</v>
          </cell>
        </row>
        <row r="1846">
          <cell r="A1846">
            <v>4892</v>
          </cell>
          <cell r="B1846" t="str">
            <v>INSUMO NACIONAL CAIXA</v>
          </cell>
          <cell r="C1846" t="str">
            <v>PLUG OU BUJAO FERRO GALV 3"</v>
          </cell>
          <cell r="D1846" t="str">
            <v>UN</v>
          </cell>
          <cell r="E1846">
            <v>24.44</v>
          </cell>
        </row>
        <row r="1847">
          <cell r="A1847">
            <v>4893</v>
          </cell>
          <cell r="B1847" t="str">
            <v>INSUMO NACIONAL CAIXA</v>
          </cell>
          <cell r="C1847" t="str">
            <v>PLUG OU BUJAO FERRO GALV 1 1/2"</v>
          </cell>
          <cell r="D1847" t="str">
            <v>UN</v>
          </cell>
          <cell r="E1847">
            <v>6.22</v>
          </cell>
        </row>
        <row r="1848">
          <cell r="A1848">
            <v>4894</v>
          </cell>
          <cell r="B1848" t="str">
            <v>INSUMO NACIONAL CAIXA</v>
          </cell>
          <cell r="C1848" t="str">
            <v>PLUG OU BUJAO FERRO GALV 1 1/4"</v>
          </cell>
          <cell r="D1848" t="str">
            <v>UN</v>
          </cell>
          <cell r="E1848">
            <v>4.8</v>
          </cell>
        </row>
        <row r="1849">
          <cell r="A1849">
            <v>4895</v>
          </cell>
          <cell r="B1849" t="str">
            <v>INSUMO NACIONAL CAIXA</v>
          </cell>
          <cell r="C1849" t="str">
            <v>PLUG PVC ROSCAVEL,  1/2",  AGUA FRIA PREDIAL (NBR 5648)</v>
          </cell>
          <cell r="D1849" t="str">
            <v>UN</v>
          </cell>
          <cell r="E1849">
            <v>0.36</v>
          </cell>
        </row>
        <row r="1850">
          <cell r="A1850">
            <v>4896</v>
          </cell>
          <cell r="B1850" t="str">
            <v>INSUMO NACIONAL CAIXA</v>
          </cell>
          <cell r="C1850" t="str">
            <v>PLUG PVC, ROSCAVEL 3/4", PARA  AGUA FRIA PREDIAL</v>
          </cell>
          <cell r="D1850" t="str">
            <v>UN</v>
          </cell>
          <cell r="E1850">
            <v>0.49</v>
          </cell>
        </row>
        <row r="1851">
          <cell r="A1851">
            <v>4897</v>
          </cell>
          <cell r="B1851" t="str">
            <v>INSUMO NACIONAL CAIXA</v>
          </cell>
          <cell r="C1851" t="str">
            <v>PLUG PVC, ROSCAVEL 1", PARA AGUA FRIA PREDIAL</v>
          </cell>
          <cell r="D1851" t="str">
            <v>UN</v>
          </cell>
          <cell r="E1851">
            <v>1.17</v>
          </cell>
        </row>
        <row r="1852">
          <cell r="A1852">
            <v>4898</v>
          </cell>
          <cell r="B1852" t="str">
            <v>INSUMO NACIONAL CAIXA</v>
          </cell>
          <cell r="C1852" t="str">
            <v>PLUG PVC, ROSCAVEL, 1 1/4",  AGUA FRIA PREDIAL</v>
          </cell>
          <cell r="D1852" t="str">
            <v>UN</v>
          </cell>
          <cell r="E1852">
            <v>1.48</v>
          </cell>
        </row>
        <row r="1853">
          <cell r="A1853">
            <v>4899</v>
          </cell>
          <cell r="B1853" t="str">
            <v>INSUMO NACIONAL CAIXA</v>
          </cell>
          <cell r="C1853" t="str">
            <v>PLUG PVC, ROSCAVEL, 2",  AGUA FRIA PREDIAL</v>
          </cell>
          <cell r="D1853" t="str">
            <v>UN</v>
          </cell>
          <cell r="E1853">
            <v>4.62</v>
          </cell>
        </row>
        <row r="1854">
          <cell r="A1854">
            <v>4900</v>
          </cell>
          <cell r="B1854" t="str">
            <v>INSUMO NACIONAL CAIXA</v>
          </cell>
          <cell r="C1854" t="str">
            <v>PLUG PVC, ROSCAVEL, 1 1/2",  AGUA FRIA PREDIAL</v>
          </cell>
          <cell r="D1854" t="str">
            <v>UN</v>
          </cell>
          <cell r="E1854">
            <v>3.39</v>
          </cell>
        </row>
        <row r="1855">
          <cell r="A1855">
            <v>4902</v>
          </cell>
          <cell r="B1855" t="str">
            <v>INSUMO NACIONAL CAIXA</v>
          </cell>
          <cell r="C1855" t="str">
            <v>PLUG PVC, JE, DN 150 MM, PARA REDE COLETORA ESGOTO (NBR 10569)</v>
          </cell>
          <cell r="D1855" t="str">
            <v>UN</v>
          </cell>
          <cell r="E1855">
            <v>45.03</v>
          </cell>
        </row>
        <row r="1856">
          <cell r="A1856">
            <v>4903</v>
          </cell>
          <cell r="B1856" t="str">
            <v>INSUMO NACIONAL CAIXA</v>
          </cell>
          <cell r="C1856" t="str">
            <v>PLUG PVC, JE, DN 350 MM, PARA REDE COLETORA ESGOTO (NBR 10569)</v>
          </cell>
          <cell r="D1856" t="str">
            <v>UN</v>
          </cell>
          <cell r="E1856">
            <v>233.66</v>
          </cell>
        </row>
        <row r="1857">
          <cell r="A1857">
            <v>4904</v>
          </cell>
          <cell r="B1857" t="str">
            <v>INSUMO NACIONAL CAIXA</v>
          </cell>
          <cell r="C1857" t="str">
            <v>PLUG PVC,  JE, DN 300 MM, PARA REDE COLETORA ESGOTO (NBR 10569)</v>
          </cell>
          <cell r="D1857" t="str">
            <v>UN</v>
          </cell>
          <cell r="E1857">
            <v>160.55000000000001</v>
          </cell>
        </row>
        <row r="1858">
          <cell r="A1858">
            <v>4905</v>
          </cell>
          <cell r="B1858" t="str">
            <v>INSUMO NACIONAL CAIXA</v>
          </cell>
          <cell r="C1858" t="str">
            <v>PLUG PVC,  JE, DN 400 MM, PARA REDE COLETORA ESGOTO ( NBR 10569)</v>
          </cell>
          <cell r="D1858" t="str">
            <v>UN</v>
          </cell>
          <cell r="E1858">
            <v>261.86</v>
          </cell>
        </row>
        <row r="1859">
          <cell r="A1859">
            <v>4907</v>
          </cell>
          <cell r="B1859" t="str">
            <v>INSUMO NACIONAL CAIXA</v>
          </cell>
          <cell r="C1859" t="str">
            <v>PLUG PVC,  JE, DN 100 MM, PARA REDE COLETORA ESGOTO (NBR 10569)</v>
          </cell>
          <cell r="D1859" t="str">
            <v>UN</v>
          </cell>
          <cell r="E1859">
            <v>19.89</v>
          </cell>
        </row>
        <row r="1860">
          <cell r="A1860">
            <v>4908</v>
          </cell>
          <cell r="B1860" t="str">
            <v>INSUMO NACIONAL CAIXA</v>
          </cell>
          <cell r="C1860" t="str">
            <v>PLUG PVC, JE, DN 200 MM, PARA REDE COLETORA ESGOTO (NBR 10569)</v>
          </cell>
          <cell r="D1860" t="str">
            <v>UN</v>
          </cell>
          <cell r="E1860">
            <v>64.81</v>
          </cell>
        </row>
        <row r="1861">
          <cell r="A1861">
            <v>4909</v>
          </cell>
          <cell r="B1861" t="str">
            <v>INSUMO NACIONAL CAIXA</v>
          </cell>
          <cell r="C1861" t="str">
            <v>PLUG PVC, JE, DN 250 MM, PARA REDE COLETORA ESGOTO (NBR 10569)</v>
          </cell>
          <cell r="D1861" t="str">
            <v>UN</v>
          </cell>
          <cell r="E1861">
            <v>118.81</v>
          </cell>
        </row>
        <row r="1862">
          <cell r="A1862">
            <v>4910</v>
          </cell>
          <cell r="B1862" t="str">
            <v>INSUMO NACIONAL CAIXA</v>
          </cell>
          <cell r="C1862" t="str">
            <v>PORTA DE ENROLAR MANUAL COMPLETA, PERFIL MEIA CANA CEGA, EMACO GALVANIZADO NATURAL, CHAPA NUMERO 24 (SEM INSTALACAO)</v>
          </cell>
          <cell r="D1862" t="str">
            <v>M2</v>
          </cell>
          <cell r="E1862">
            <v>350</v>
          </cell>
        </row>
        <row r="1863">
          <cell r="A1863">
            <v>4911</v>
          </cell>
          <cell r="B1863" t="str">
            <v>INSUMO NACIONAL CAIXA</v>
          </cell>
          <cell r="C1863" t="str">
            <v>PORTA DE ENROLAR MANUAL COMPLETA, ARTICULADA RAIADA LARGA, EM ACO GALVANIZADO NATURAL, CHAPA NUMERO 24 (SEM INSTALACAO)</v>
          </cell>
          <cell r="D1863" t="str">
            <v>M2</v>
          </cell>
          <cell r="E1863">
            <v>350</v>
          </cell>
        </row>
        <row r="1864">
          <cell r="A1864">
            <v>4912</v>
          </cell>
          <cell r="B1864" t="str">
            <v>INSUMO NACIONAL CAIXA</v>
          </cell>
          <cell r="C1864" t="str">
            <v>CANTONEIRA DE ACO 3Â” X 3Â” X 1/4Â”.</v>
          </cell>
          <cell r="D1864" t="str">
            <v>KG</v>
          </cell>
          <cell r="E1864">
            <v>3.6</v>
          </cell>
        </row>
        <row r="1865">
          <cell r="A1865">
            <v>4914</v>
          </cell>
          <cell r="B1865" t="str">
            <v>INSUMO NACIONAL CAIXA</v>
          </cell>
          <cell r="C1865" t="str">
            <v>PORTA DE ABRIR EM ALUMINIO COM LAMBRI HORIZONTAL/LAMINADA, ACABAMENTO ANODIZADO NATURAL, SEM GUARNICAO</v>
          </cell>
          <cell r="D1865" t="str">
            <v>M2</v>
          </cell>
          <cell r="E1865">
            <v>635.67999999999995</v>
          </cell>
        </row>
        <row r="1866">
          <cell r="A1866">
            <v>4917</v>
          </cell>
          <cell r="B1866" t="str">
            <v>INSUMO NACIONAL CAIXA</v>
          </cell>
          <cell r="C1866" t="str">
            <v>PORTA DE ABRIR EM ALUMINIO TIPO VENEZIANA, ACABAMENTO ANODIZADO NATURAL, SEM GUARNICAO</v>
          </cell>
          <cell r="D1866" t="str">
            <v>M2</v>
          </cell>
          <cell r="E1866">
            <v>439.01</v>
          </cell>
        </row>
        <row r="1867">
          <cell r="A1867">
            <v>4922</v>
          </cell>
          <cell r="B1867" t="str">
            <v>INSUMO NACIONAL CAIXA</v>
          </cell>
          <cell r="C1867" t="str">
            <v>PORTA DE CORRER EM ALUMINIO, DUAS FOLHAS MOVEIS COM VIDRO, FECHADURA E PUXADOR EMBUTIDO, ACABAMENTO ANODIZADO NATURAL, SEM GUARNICAO</v>
          </cell>
          <cell r="D1867" t="str">
            <v>M2</v>
          </cell>
          <cell r="E1867">
            <v>407.22</v>
          </cell>
        </row>
        <row r="1868">
          <cell r="A1868">
            <v>4929</v>
          </cell>
          <cell r="B1868" t="str">
            <v>INSUMO NACIONAL CAIXA</v>
          </cell>
          <cell r="C1868" t="str">
            <v>!EM PROCESSO DE DESATIVACAO! PORTA DE ABRIR EM FERRO (TIPO CHAPA NUMERO 18), COM ALMOFADA E GUARNICAO, SEM BASCULA, DE *0,87 X 2,10* M.</v>
          </cell>
          <cell r="D1868" t="str">
            <v>M2</v>
          </cell>
          <cell r="E1868">
            <v>263.60000000000002</v>
          </cell>
        </row>
        <row r="1869">
          <cell r="A1869">
            <v>4930</v>
          </cell>
          <cell r="B1869" t="str">
            <v>INSUMO NACIONAL CAIXA</v>
          </cell>
          <cell r="C1869" t="str">
            <v>PORTA DE ABRIR EM GRADIL COM BARRA CHATA 3 CM X 1/4", COM REQUADRO E GUARNICAO - COMPLETO - ACABAMENTO NATURAL</v>
          </cell>
          <cell r="D1869" t="str">
            <v>M2</v>
          </cell>
          <cell r="E1869">
            <v>279.17</v>
          </cell>
        </row>
        <row r="1870">
          <cell r="A1870">
            <v>4931</v>
          </cell>
          <cell r="B1870" t="str">
            <v>INSUMO NACIONAL CAIXA</v>
          </cell>
          <cell r="C1870" t="str">
            <v>!EM PROCESSO DE DESATIVACAO! PORTA FERRO ABRIR TP CHAPA C/ GUARNICAO 70 X 210CM</v>
          </cell>
          <cell r="D1870" t="str">
            <v>UN</v>
          </cell>
          <cell r="E1870">
            <v>238.04</v>
          </cell>
        </row>
        <row r="1871">
          <cell r="A1871">
            <v>4939</v>
          </cell>
          <cell r="B1871" t="str">
            <v>INSUMO NACIONAL CAIXA</v>
          </cell>
          <cell r="C1871" t="str">
            <v>!EM PROCESSO DE DESATIVACAO! PORTA FERRO ABRIR TP QUADRICULADA C/ GUARNICAO 87 X 210CM</v>
          </cell>
          <cell r="D1871" t="str">
            <v>M2</v>
          </cell>
          <cell r="E1871">
            <v>264.64</v>
          </cell>
        </row>
        <row r="1872">
          <cell r="A1872">
            <v>4943</v>
          </cell>
          <cell r="B1872" t="str">
            <v>INSUMO NACIONAL CAIXA</v>
          </cell>
          <cell r="C1872" t="str">
            <v>PORTA DE ENROLAR MANUAL COMPLETA, PERFIL MEIA CANA VAZADA TIJOLINHO, EM ACO GALVANIZADO NATURAL, CHAPA NUMERO 24 (SEM INSTALACAO)</v>
          </cell>
          <cell r="D1872" t="str">
            <v>M2</v>
          </cell>
          <cell r="E1872">
            <v>555.53</v>
          </cell>
        </row>
        <row r="1873">
          <cell r="A1873">
            <v>4944</v>
          </cell>
          <cell r="B1873" t="str">
            <v>INSUMO NACIONAL CAIXA</v>
          </cell>
          <cell r="C1873" t="str">
            <v>PORTA GRADE DE ENROLAR MANUAL COMPLETA, PERFIL TUBULAR TIJOLINHO 3/4 ", EM ACO GALVANIZADO NATURAL (SEM INSTALACAO)</v>
          </cell>
          <cell r="D1873" t="str">
            <v>M2</v>
          </cell>
          <cell r="E1873">
            <v>681.28</v>
          </cell>
        </row>
        <row r="1874">
          <cell r="A1874">
            <v>4947</v>
          </cell>
          <cell r="B1874" t="str">
            <v>INSUMO NACIONAL CAIXA</v>
          </cell>
          <cell r="C1874" t="str">
            <v>PORTAO BASCULANTE MANUAL EM ACO GALVANIZADO NATURAL, TIPO LAMBRIL COM REQUADRO/BATENTE, CHAPA NUMERO 26 (SEM INSTALACAO)</v>
          </cell>
          <cell r="D1874" t="str">
            <v>M2</v>
          </cell>
          <cell r="E1874">
            <v>385.56</v>
          </cell>
        </row>
        <row r="1875">
          <cell r="A1875">
            <v>4948</v>
          </cell>
          <cell r="B1875" t="str">
            <v>INSUMO NACIONAL CAIXA</v>
          </cell>
          <cell r="C1875" t="str">
            <v>PORTAO DE ABRIR EM GRADIL DE METALON REDONDO DE 3/4"  VERTICAL, COM REQUADRO, ACABAMENTO NATURAL - COMPLETO</v>
          </cell>
          <cell r="D1875" t="str">
            <v>M2</v>
          </cell>
          <cell r="E1875">
            <v>250</v>
          </cell>
        </row>
        <row r="1876">
          <cell r="A1876">
            <v>4958</v>
          </cell>
          <cell r="B1876" t="str">
            <v>INSUMO NACIONAL CAIXA</v>
          </cell>
          <cell r="C1876" t="str">
            <v>PORTA MADEIRA SEMI-OCA ALMOFADADA REGIONAL 2A 80 X 210 X 3,5</v>
          </cell>
          <cell r="D1876" t="str">
            <v>M2</v>
          </cell>
          <cell r="E1876">
            <v>279.14</v>
          </cell>
        </row>
        <row r="1877">
          <cell r="A1877">
            <v>4962</v>
          </cell>
          <cell r="B1877" t="str">
            <v>INSUMO NACIONAL CAIXA</v>
          </cell>
          <cell r="C1877" t="str">
            <v>PORTA MADEIRA SEMI-OCA ALMOFADADA REGIONAL 1A   70 X 210 X 3CM</v>
          </cell>
          <cell r="D1877" t="str">
            <v>UN</v>
          </cell>
          <cell r="E1877">
            <v>269.07</v>
          </cell>
        </row>
        <row r="1878">
          <cell r="A1878">
            <v>4964</v>
          </cell>
          <cell r="B1878" t="str">
            <v>INSUMO NACIONAL CAIXA</v>
          </cell>
          <cell r="C1878" t="str">
            <v>PORTA MADEIRA SEMI-OCA FRISADA NAS 2 FACES *80 X 210 X 3,5*CM</v>
          </cell>
          <cell r="D1878" t="str">
            <v>UN</v>
          </cell>
          <cell r="E1878">
            <v>225.72</v>
          </cell>
        </row>
        <row r="1879">
          <cell r="A1879">
            <v>4969</v>
          </cell>
          <cell r="B1879" t="str">
            <v>INSUMO NACIONAL CAIXA</v>
          </cell>
          <cell r="C1879" t="str">
            <v>PORTA MADEIRA REGIONAL 1A VENEZIANA 80 X 210 X 3CM</v>
          </cell>
          <cell r="D1879" t="str">
            <v>M2</v>
          </cell>
          <cell r="E1879">
            <v>344.8</v>
          </cell>
        </row>
        <row r="1880">
          <cell r="A1880">
            <v>4977</v>
          </cell>
          <cell r="B1880" t="str">
            <v>INSUMO NACIONAL CAIXA</v>
          </cell>
          <cell r="C1880" t="str">
            <v>PORTA DE MADEIRA TIPO VENEZIANA, EUCALIPTO OU SIMILAR DA REGIAO, E = *3,5* CM</v>
          </cell>
          <cell r="D1880" t="str">
            <v>M2</v>
          </cell>
          <cell r="E1880">
            <v>237.08</v>
          </cell>
        </row>
        <row r="1881">
          <cell r="A1881">
            <v>4981</v>
          </cell>
          <cell r="B1881" t="str">
            <v>INSUMO NACIONAL CAIXA</v>
          </cell>
          <cell r="C1881" t="str">
            <v>PORTA DE MADEIRA SEMI-OCA ENCABECADA, FOLHA LISA PARA VERNIZ, *70 X 210 X 3,5* CM</v>
          </cell>
          <cell r="D1881" t="str">
            <v>UN</v>
          </cell>
          <cell r="E1881">
            <v>125</v>
          </cell>
        </row>
        <row r="1882">
          <cell r="A1882">
            <v>4982</v>
          </cell>
          <cell r="B1882" t="str">
            <v>INSUMO NACIONAL CAIXA</v>
          </cell>
          <cell r="C1882" t="str">
            <v>PORTA DE MADEIRA SEMI-OCA, FOLHA LISA PARA PINTURA *100 X 210 X 3,5* CM</v>
          </cell>
          <cell r="D1882" t="str">
            <v>UN</v>
          </cell>
          <cell r="E1882">
            <v>121.13</v>
          </cell>
        </row>
        <row r="1883">
          <cell r="A1883">
            <v>4987</v>
          </cell>
          <cell r="B1883" t="str">
            <v>INSUMO NACIONAL CAIXA</v>
          </cell>
          <cell r="C1883" t="str">
            <v>PORTA DE MADEIRA SEMI-OCA ENCABECADA, FOLHA LISA PARA VERNIZ, *90 X 210 X 3,5* CM</v>
          </cell>
          <cell r="D1883" t="str">
            <v>UN</v>
          </cell>
          <cell r="E1883">
            <v>150.15</v>
          </cell>
        </row>
        <row r="1884">
          <cell r="A1884">
            <v>4989</v>
          </cell>
          <cell r="B1884" t="str">
            <v>INSUMO NACIONAL CAIXA</v>
          </cell>
          <cell r="C1884" t="str">
            <v>PORTA DE MADEIRA SEMI-OCA ENCABECADA, FOLHA LISA PARA VERNIZ, *100 X 210 X 3,5* CM</v>
          </cell>
          <cell r="D1884" t="str">
            <v>UN</v>
          </cell>
          <cell r="E1884">
            <v>170.1</v>
          </cell>
        </row>
        <row r="1885">
          <cell r="A1885">
            <v>4992</v>
          </cell>
          <cell r="B1885" t="str">
            <v>INSUMO NACIONAL CAIXA</v>
          </cell>
          <cell r="C1885" t="str">
            <v>PORTA MADEIRA COMPENSADA LISA PARA CERA OU VERNIZ 80 X 210 X3,5CM</v>
          </cell>
          <cell r="D1885" t="str">
            <v>UN</v>
          </cell>
          <cell r="E1885">
            <v>130.12</v>
          </cell>
        </row>
        <row r="1886">
          <cell r="A1886">
            <v>4998</v>
          </cell>
          <cell r="B1886" t="str">
            <v>INSUMO NACIONAL CAIXA</v>
          </cell>
          <cell r="C1886" t="str">
            <v>PORTA TIPO MEXICANA DE MADEIRA MACICA DE 1A. QUALIDADE, DE *0,80 X 2,10 X 0,035* M</v>
          </cell>
          <cell r="D1886" t="str">
            <v>M2</v>
          </cell>
          <cell r="E1886">
            <v>354.71</v>
          </cell>
        </row>
        <row r="1887">
          <cell r="A1887">
            <v>5000</v>
          </cell>
          <cell r="B1887" t="str">
            <v>INSUMO NACIONAL CAIXA</v>
          </cell>
          <cell r="C1887" t="str">
            <v>!EM PROCESSO DE DESATIVACAO! PORTA MADEIRA MACICA REGIONAL 2A MEXICANA 80 X 210 X 3,5CM</v>
          </cell>
          <cell r="D1887" t="str">
            <v>M2</v>
          </cell>
          <cell r="E1887">
            <v>264.83</v>
          </cell>
        </row>
        <row r="1888">
          <cell r="A1888">
            <v>5002</v>
          </cell>
          <cell r="B1888" t="str">
            <v>INSUMO NACIONAL CAIXA</v>
          </cell>
          <cell r="C1888" t="str">
            <v>PORTA MADEIRA REGIONAL 3A CORRER P/ VIDRO E = 3CM</v>
          </cell>
          <cell r="D1888" t="str">
            <v>M2</v>
          </cell>
          <cell r="E1888">
            <v>348.78</v>
          </cell>
        </row>
        <row r="1889">
          <cell r="A1889">
            <v>5020</v>
          </cell>
          <cell r="B1889" t="str">
            <v>INSUMO NACIONAL CAIXA</v>
          </cell>
          <cell r="C1889" t="str">
            <v>PORTA DE MADEIRA SEMI-OCA ENCABECADA, FOLHA LISA PARA VERNIZ, *60 X 210 X 3,5* CM</v>
          </cell>
          <cell r="D1889" t="str">
            <v>UN</v>
          </cell>
          <cell r="E1889">
            <v>114.48</v>
          </cell>
        </row>
        <row r="1890">
          <cell r="A1890">
            <v>5028</v>
          </cell>
          <cell r="B1890" t="str">
            <v>INSUMO NACIONAL CAIXA</v>
          </cell>
          <cell r="C1890" t="str">
            <v>PORTA QUADRICULADA DE MADEIRA-DE-LEI (ANGELIM OU EQUIVALENTEREGIONAL), DE CORRER PARA VIDRO E = *3,5* CM</v>
          </cell>
          <cell r="D1890" t="str">
            <v>M2</v>
          </cell>
          <cell r="E1890">
            <v>363.3</v>
          </cell>
        </row>
        <row r="1891">
          <cell r="A1891">
            <v>5031</v>
          </cell>
          <cell r="B1891" t="str">
            <v>INSUMO NACIONAL CAIXA</v>
          </cell>
          <cell r="C1891" t="str">
            <v>VIDRO TEMPERADO INCOLOR PARA PORTA DE ABRIR, E = 10 MM (SEMFERRAGENS E SEM COLOCACAO)</v>
          </cell>
          <cell r="D1891" t="str">
            <v>M2</v>
          </cell>
          <cell r="E1891">
            <v>216.1</v>
          </cell>
        </row>
        <row r="1892">
          <cell r="A1892">
            <v>5033</v>
          </cell>
          <cell r="B1892" t="str">
            <v>INSUMO NACIONAL CAIXA</v>
          </cell>
          <cell r="C1892" t="str">
            <v>POSTE DE CONCRETO DUPLO T, TIPO B, 300 KG, H = 9 M (NBR 8451)</v>
          </cell>
          <cell r="D1892" t="str">
            <v>UN</v>
          </cell>
          <cell r="E1892">
            <v>525</v>
          </cell>
        </row>
        <row r="1893">
          <cell r="A1893">
            <v>5034</v>
          </cell>
          <cell r="B1893" t="str">
            <v>INSUMO NACIONAL CAIXA</v>
          </cell>
          <cell r="C1893" t="str">
            <v>POSTE DE CONCRETO CIRCULAR, 600 KG, H = 10 M (NBR 8451)</v>
          </cell>
          <cell r="D1893" t="str">
            <v>UN</v>
          </cell>
          <cell r="E1893">
            <v>1014.84</v>
          </cell>
        </row>
        <row r="1894">
          <cell r="A1894">
            <v>5035</v>
          </cell>
          <cell r="B1894" t="str">
            <v>INSUMO NACIONAL CAIXA</v>
          </cell>
          <cell r="C1894" t="str">
            <v>POSTE DE CONCRETO CIRCULAR, 400 KG, H = 11 M (NBR 8451)</v>
          </cell>
          <cell r="D1894" t="str">
            <v>UN</v>
          </cell>
          <cell r="E1894">
            <v>940.34</v>
          </cell>
        </row>
        <row r="1895">
          <cell r="A1895">
            <v>5036</v>
          </cell>
          <cell r="B1895" t="str">
            <v>INSUMO NACIONAL CAIXA</v>
          </cell>
          <cell r="C1895" t="str">
            <v>POSTE DE CONCRETO CIRCULAR, 400 KG, H = 14 M (NBR 8451)</v>
          </cell>
          <cell r="D1895" t="str">
            <v>UN</v>
          </cell>
          <cell r="E1895">
            <v>1569.75</v>
          </cell>
        </row>
        <row r="1896">
          <cell r="A1896">
            <v>5037</v>
          </cell>
          <cell r="B1896" t="str">
            <v>INSUMO NACIONAL CAIXA</v>
          </cell>
          <cell r="C1896" t="str">
            <v>POSTE DE CONCRETO DUPLO T, TIPO D, 100 KG, H = 7 M (NBR 8451)</v>
          </cell>
          <cell r="D1896" t="str">
            <v>UN</v>
          </cell>
          <cell r="E1896">
            <v>266.35000000000002</v>
          </cell>
        </row>
        <row r="1897">
          <cell r="A1897">
            <v>5038</v>
          </cell>
          <cell r="B1897" t="str">
            <v>INSUMO NACIONAL CAIXA</v>
          </cell>
          <cell r="C1897" t="str">
            <v>POSTE DE CONCRETO DUPLO T, TIPO D, 200 KG, H = 9 M (NBR 8451)</v>
          </cell>
          <cell r="D1897" t="str">
            <v>UN</v>
          </cell>
          <cell r="E1897">
            <v>427.87</v>
          </cell>
        </row>
        <row r="1898">
          <cell r="A1898">
            <v>5040</v>
          </cell>
          <cell r="B1898" t="str">
            <v>INSUMO NACIONAL CAIXA</v>
          </cell>
          <cell r="C1898" t="str">
            <v>POSTE DE CONCRETO CIRCULAR, 100 KG, H = 5 M (NBR 8451)</v>
          </cell>
          <cell r="D1898" t="str">
            <v>UN</v>
          </cell>
          <cell r="E1898">
            <v>203.7</v>
          </cell>
        </row>
        <row r="1899">
          <cell r="A1899">
            <v>5041</v>
          </cell>
          <cell r="B1899" t="str">
            <v>INSUMO NACIONAL CAIXA</v>
          </cell>
          <cell r="C1899" t="str">
            <v>POSTE DE CONCRETO CIRCULAR, 300 KG, H = 5 M (NBR 8451)</v>
          </cell>
          <cell r="D1899" t="str">
            <v>UN</v>
          </cell>
          <cell r="E1899">
            <v>273</v>
          </cell>
        </row>
        <row r="1900">
          <cell r="A1900">
            <v>5042</v>
          </cell>
          <cell r="B1900" t="str">
            <v>INSUMO NACIONAL CAIXA</v>
          </cell>
          <cell r="C1900" t="str">
            <v>POSTE DE CONCRETO CIRCULAR, 200 KG, H = 7 M (NBR 8451)</v>
          </cell>
          <cell r="D1900" t="str">
            <v>UN</v>
          </cell>
          <cell r="E1900">
            <v>384.3</v>
          </cell>
        </row>
        <row r="1901">
          <cell r="A1901">
            <v>5043</v>
          </cell>
          <cell r="B1901" t="str">
            <v>INSUMO NACIONAL CAIXA</v>
          </cell>
          <cell r="C1901" t="str">
            <v>POSTE DE CONCRETO CIRCULAR, 300 KG, H = 7 M (NBR 8451)</v>
          </cell>
          <cell r="D1901" t="str">
            <v>UN</v>
          </cell>
          <cell r="E1901">
            <v>471.45</v>
          </cell>
        </row>
        <row r="1902">
          <cell r="A1902">
            <v>5044</v>
          </cell>
          <cell r="B1902" t="str">
            <v>INSUMO NACIONAL CAIXA</v>
          </cell>
          <cell r="C1902" t="str">
            <v>POSTE DE CONCRETO CIRCULAR, 200 KG, H = 9 M (NBR 8451)</v>
          </cell>
          <cell r="D1902" t="str">
            <v>UN</v>
          </cell>
          <cell r="E1902">
            <v>519.75</v>
          </cell>
        </row>
        <row r="1903">
          <cell r="A1903">
            <v>5045</v>
          </cell>
          <cell r="B1903" t="str">
            <v>INSUMO NACIONAL CAIXA</v>
          </cell>
          <cell r="C1903" t="str">
            <v>POSTE DE CONCRETO CIRCULAR, 200 KG, H = 11 M (NBR 8451)</v>
          </cell>
          <cell r="D1903" t="str">
            <v>UN</v>
          </cell>
          <cell r="E1903">
            <v>736.7</v>
          </cell>
        </row>
        <row r="1904">
          <cell r="A1904">
            <v>5047</v>
          </cell>
          <cell r="B1904" t="str">
            <v>INSUMO NACIONAL CAIXA</v>
          </cell>
          <cell r="C1904" t="str">
            <v>CHAVE FUSIVEL DE DISTRIBUICAO 15,0KV/100A</v>
          </cell>
          <cell r="D1904" t="str">
            <v>UN</v>
          </cell>
          <cell r="E1904">
            <v>254.72</v>
          </cell>
        </row>
        <row r="1905">
          <cell r="A1905">
            <v>5048</v>
          </cell>
          <cell r="B1905" t="str">
            <v>INSUMO NACIONAL CAIXA</v>
          </cell>
          <cell r="C1905" t="str">
            <v>CHAVE FUSIVEL DE DISTRIBUICAO 34,5KV/100A</v>
          </cell>
          <cell r="D1905" t="str">
            <v>UN</v>
          </cell>
          <cell r="E1905">
            <v>343.17</v>
          </cell>
        </row>
        <row r="1906">
          <cell r="A1906">
            <v>5050</v>
          </cell>
          <cell r="B1906" t="str">
            <v>INSUMO NACIONAL CAIXA</v>
          </cell>
          <cell r="C1906" t="str">
            <v>POSTE CONICO CONTINUO EM ACO GALVANIZADO, RETO, FLANGEADO,H = 3 M, DIAMETRO INFERIOR = *95* MM</v>
          </cell>
          <cell r="D1906" t="str">
            <v>UN</v>
          </cell>
          <cell r="E1906">
            <v>234.8</v>
          </cell>
        </row>
        <row r="1907">
          <cell r="A1907">
            <v>5051</v>
          </cell>
          <cell r="B1907" t="str">
            <v>INSUMO NACIONAL CAIXA</v>
          </cell>
          <cell r="C1907" t="str">
            <v>POSTE CONICO CONTINUO EM ACO GALVANIZADO, CURVO, BRACO SIMPLES, ENGASTADO,  H = 9 M, DIAMETRO INFERIOR = *135* MM</v>
          </cell>
          <cell r="D1907" t="str">
            <v>UN</v>
          </cell>
          <cell r="E1907">
            <v>912.68</v>
          </cell>
        </row>
        <row r="1908">
          <cell r="A1908">
            <v>5052</v>
          </cell>
          <cell r="B1908" t="str">
            <v>INSUMO NACIONAL CAIXA</v>
          </cell>
          <cell r="C1908" t="str">
            <v>POSTE CONICO CONTINUO EM ACO GALVANIZADO, CURVO, BRACO SIMPLES, FLANGEADO, H = 7 M, DIAMETRO INFERIOR = *125* MM</v>
          </cell>
          <cell r="D1908" t="str">
            <v>UN</v>
          </cell>
          <cell r="E1908">
            <v>680</v>
          </cell>
        </row>
        <row r="1909">
          <cell r="A1909">
            <v>5053</v>
          </cell>
          <cell r="B1909" t="str">
            <v>INSUMO NACIONAL CAIXA</v>
          </cell>
          <cell r="C1909" t="str">
            <v>POSTE DE CONCRETO CIRCULAR, 300 KG, H = 9 M (NBR 8451)</v>
          </cell>
          <cell r="D1909" t="str">
            <v>UN</v>
          </cell>
          <cell r="E1909">
            <v>575.14</v>
          </cell>
        </row>
        <row r="1910">
          <cell r="A1910">
            <v>5054</v>
          </cell>
          <cell r="B1910" t="str">
            <v>INSUMO NACIONAL CAIXA</v>
          </cell>
          <cell r="C1910" t="str">
            <v>POSTE DE CONCRETO CIRCULAR, 100 KG, H = 7 M (NBR 8451)</v>
          </cell>
          <cell r="D1910" t="str">
            <v>UN</v>
          </cell>
          <cell r="E1910">
            <v>297.14999999999998</v>
          </cell>
        </row>
        <row r="1911">
          <cell r="A1911">
            <v>5055</v>
          </cell>
          <cell r="B1911" t="str">
            <v>INSUMO NACIONAL CAIXA</v>
          </cell>
          <cell r="C1911" t="str">
            <v>POSTE DE CONCRETO CIRCULAR, 300 KG, H = 11 M (NBR 8451)</v>
          </cell>
          <cell r="D1911" t="str">
            <v>UN</v>
          </cell>
          <cell r="E1911">
            <v>738.94</v>
          </cell>
        </row>
        <row r="1912">
          <cell r="A1912">
            <v>5056</v>
          </cell>
          <cell r="B1912" t="str">
            <v>INSUMO NACIONAL CAIXA</v>
          </cell>
          <cell r="C1912" t="str">
            <v>POSTE DE CONCRETO DUPLO T ,TIPO B, 500 KG, H = 9 M (NBR 8451)</v>
          </cell>
          <cell r="D1912" t="str">
            <v>UN</v>
          </cell>
          <cell r="E1912">
            <v>788.55</v>
          </cell>
        </row>
        <row r="1913">
          <cell r="A1913">
            <v>5057</v>
          </cell>
          <cell r="B1913" t="str">
            <v>INSUMO NACIONAL CAIXA</v>
          </cell>
          <cell r="C1913" t="str">
            <v>POSTE DE CONCRETO DUPLO T, TIPO B, 300 KG, H = 10 M (NBR 8451)</v>
          </cell>
          <cell r="D1913" t="str">
            <v>UN</v>
          </cell>
          <cell r="E1913">
            <v>632.41</v>
          </cell>
        </row>
        <row r="1914">
          <cell r="A1914">
            <v>5059</v>
          </cell>
          <cell r="B1914" t="str">
            <v>INSUMO NACIONAL CAIXA</v>
          </cell>
          <cell r="C1914" t="str">
            <v>POSTE DE CONCRETO CIRCULAR, 400 KG, H = 9 M (NBR 8451)</v>
          </cell>
          <cell r="D1914" t="str">
            <v>UN</v>
          </cell>
          <cell r="E1914">
            <v>735.44</v>
          </cell>
        </row>
        <row r="1915">
          <cell r="A1915">
            <v>5061</v>
          </cell>
          <cell r="B1915" t="str">
            <v>INSUMO NACIONAL CAIXA</v>
          </cell>
          <cell r="C1915" t="str">
            <v>PREGO DE ACO POLIDO COM CABECA 18 X 27 (2 1/2 X 10)</v>
          </cell>
          <cell r="D1915" t="str">
            <v>KG</v>
          </cell>
          <cell r="E1915">
            <v>7.98</v>
          </cell>
        </row>
        <row r="1916">
          <cell r="A1916">
            <v>5062</v>
          </cell>
          <cell r="B1916" t="str">
            <v>INSUMO NACIONAL CAIXA</v>
          </cell>
          <cell r="C1916" t="str">
            <v>PREGO DE ACO POLIDO COM CABECA 19 X 33 (3 X 9)</v>
          </cell>
          <cell r="D1916" t="str">
            <v>KG</v>
          </cell>
          <cell r="E1916">
            <v>8.2200000000000006</v>
          </cell>
        </row>
        <row r="1917">
          <cell r="A1917">
            <v>5063</v>
          </cell>
          <cell r="B1917" t="str">
            <v>INSUMO NACIONAL CAIXA</v>
          </cell>
          <cell r="C1917" t="str">
            <v>PREGO DE ACO POLIDO COM CABECA 14 X 18 (1 1/2 X 14)</v>
          </cell>
          <cell r="D1917" t="str">
            <v>KG</v>
          </cell>
          <cell r="E1917">
            <v>9.68</v>
          </cell>
        </row>
        <row r="1918">
          <cell r="A1918">
            <v>5064</v>
          </cell>
          <cell r="B1918" t="str">
            <v>INSUMO NACIONAL CAIXA</v>
          </cell>
          <cell r="C1918" t="str">
            <v>!EM PROCESSO DE DESATIVACAO! PREGO POLIDO COM CABECA 2 1/2 X10</v>
          </cell>
          <cell r="D1918" t="str">
            <v>KG</v>
          </cell>
          <cell r="E1918">
            <v>7.98</v>
          </cell>
        </row>
        <row r="1919">
          <cell r="A1919">
            <v>5065</v>
          </cell>
          <cell r="B1919" t="str">
            <v>INSUMO NACIONAL CAIXA</v>
          </cell>
          <cell r="C1919" t="str">
            <v>PREGO DE ACO POLIDO COM CABECA 10 X 10 (7/8 X 17)</v>
          </cell>
          <cell r="D1919" t="str">
            <v>KG</v>
          </cell>
          <cell r="E1919">
            <v>15.44</v>
          </cell>
        </row>
        <row r="1920">
          <cell r="A1920">
            <v>5066</v>
          </cell>
          <cell r="B1920" t="str">
            <v>INSUMO NACIONAL CAIXA</v>
          </cell>
          <cell r="C1920" t="str">
            <v>PREGO DE ACO POLIDO COM CABECA 12 X 12</v>
          </cell>
          <cell r="D1920" t="str">
            <v>KG</v>
          </cell>
          <cell r="E1920">
            <v>10.69</v>
          </cell>
        </row>
        <row r="1921">
          <cell r="A1921">
            <v>5067</v>
          </cell>
          <cell r="B1921" t="str">
            <v>INSUMO NACIONAL CAIXA</v>
          </cell>
          <cell r="C1921" t="str">
            <v>PREGO DE ACO POLIDO COM CABECA 16 X 24 (2 1/4 X 12)</v>
          </cell>
          <cell r="D1921" t="str">
            <v>KG</v>
          </cell>
          <cell r="E1921">
            <v>8.65</v>
          </cell>
        </row>
        <row r="1922">
          <cell r="A1922">
            <v>5068</v>
          </cell>
          <cell r="B1922" t="str">
            <v>INSUMO NACIONAL CAIXA</v>
          </cell>
          <cell r="C1922" t="str">
            <v>PREGO DE ACO POLIDO COM CABECA 17 X 21 (2 X 11)</v>
          </cell>
          <cell r="D1922" t="str">
            <v>KG</v>
          </cell>
          <cell r="E1922">
            <v>8.11</v>
          </cell>
        </row>
        <row r="1923">
          <cell r="A1923">
            <v>5069</v>
          </cell>
          <cell r="B1923" t="str">
            <v>INSUMO NACIONAL CAIXA</v>
          </cell>
          <cell r="C1923" t="str">
            <v>PREGO DE ACO POLIDO COM CABECA 17 X 27 (2 1/2 X 11)</v>
          </cell>
          <cell r="D1923" t="str">
            <v>KG</v>
          </cell>
          <cell r="E1923">
            <v>8.27</v>
          </cell>
        </row>
        <row r="1924">
          <cell r="A1924">
            <v>5070</v>
          </cell>
          <cell r="B1924" t="str">
            <v>INSUMO NACIONAL CAIXA</v>
          </cell>
          <cell r="C1924" t="str">
            <v>PREGO DE ACO POLIDO COM CABECA 17 X 30 (2 3/4 X 11)</v>
          </cell>
          <cell r="D1924" t="str">
            <v>KG</v>
          </cell>
          <cell r="E1924">
            <v>8.36</v>
          </cell>
        </row>
        <row r="1925">
          <cell r="A1925">
            <v>5071</v>
          </cell>
          <cell r="B1925" t="str">
            <v>INSUMO NACIONAL CAIXA</v>
          </cell>
          <cell r="C1925" t="str">
            <v>PREGO DE ACO POLIDO COM CABECA 18 X 24 (2 1/4 X 10)</v>
          </cell>
          <cell r="D1925" t="str">
            <v>KG</v>
          </cell>
          <cell r="E1925">
            <v>8.11</v>
          </cell>
        </row>
        <row r="1926">
          <cell r="A1926">
            <v>5072</v>
          </cell>
          <cell r="B1926" t="str">
            <v>INSUMO NACIONAL CAIXA</v>
          </cell>
          <cell r="C1926" t="str">
            <v>PREGO DE ACO POLIDO COM CABECA 10 X 11 (1 X 17)</v>
          </cell>
          <cell r="D1926" t="str">
            <v>KG</v>
          </cell>
          <cell r="E1926">
            <v>14.28</v>
          </cell>
        </row>
        <row r="1927">
          <cell r="A1927">
            <v>5073</v>
          </cell>
          <cell r="B1927" t="str">
            <v>INSUMO NACIONAL CAIXA</v>
          </cell>
          <cell r="C1927" t="str">
            <v>PREGO DE ACO POLIDO COM CABECA 17 X 24 (2 1/4 X 11)</v>
          </cell>
          <cell r="D1927" t="str">
            <v>KG</v>
          </cell>
          <cell r="E1927">
            <v>8.27</v>
          </cell>
        </row>
        <row r="1928">
          <cell r="A1928">
            <v>5074</v>
          </cell>
          <cell r="B1928" t="str">
            <v>INSUMO NACIONAL CAIXA</v>
          </cell>
          <cell r="C1928" t="str">
            <v>PREGO DE ACO POLIDO COM CABECA 15 X 18 (1 1/2 X 13)</v>
          </cell>
          <cell r="D1928" t="str">
            <v>KG</v>
          </cell>
          <cell r="E1928">
            <v>9.09</v>
          </cell>
        </row>
        <row r="1929">
          <cell r="A1929">
            <v>5075</v>
          </cell>
          <cell r="B1929" t="str">
            <v>INSUMO NACIONAL CAIXA</v>
          </cell>
          <cell r="C1929" t="str">
            <v>PREGO DE ACO POLIDO COM CABECA 18 X 30 (2 3/4 X 10)</v>
          </cell>
          <cell r="D1929" t="str">
            <v>KG</v>
          </cell>
          <cell r="E1929">
            <v>8.11</v>
          </cell>
        </row>
        <row r="1930">
          <cell r="A1930">
            <v>5076</v>
          </cell>
          <cell r="B1930" t="str">
            <v>INSUMO NACIONAL CAIXA</v>
          </cell>
          <cell r="C1930" t="str">
            <v>GRAMPO DE ACO POLIDO 1 " X 9</v>
          </cell>
          <cell r="D1930" t="str">
            <v>KG</v>
          </cell>
          <cell r="E1930">
            <v>8.1999999999999993</v>
          </cell>
        </row>
        <row r="1931">
          <cell r="A1931">
            <v>5077</v>
          </cell>
          <cell r="B1931" t="str">
            <v>INSUMO NACIONAL CAIXA</v>
          </cell>
          <cell r="C1931" t="str">
            <v>GRAMPO DE ACO POLIDO 7/8 " X 9</v>
          </cell>
          <cell r="D1931" t="str">
            <v>KG</v>
          </cell>
          <cell r="E1931">
            <v>9.06</v>
          </cell>
        </row>
        <row r="1932">
          <cell r="A1932">
            <v>5078</v>
          </cell>
          <cell r="B1932" t="str">
            <v>INSUMO NACIONAL CAIXA</v>
          </cell>
          <cell r="C1932" t="str">
            <v>PREGO DE ACO POLIDO COM CABECA 16 X 27 (2 1/2 X 12)</v>
          </cell>
          <cell r="D1932" t="str">
            <v>KG</v>
          </cell>
          <cell r="E1932">
            <v>8.5500000000000007</v>
          </cell>
        </row>
        <row r="1933">
          <cell r="A1933">
            <v>5080</v>
          </cell>
          <cell r="B1933" t="str">
            <v>INSUMO NACIONAL CAIXA</v>
          </cell>
          <cell r="C1933" t="str">
            <v>PUXADOR CENTRAL, TIPO ALCA, EM ZAMAC CROMADO, COM ROSETAS, COMPRIMENTO *100* MM, PARA PORTA / JANELA EM MADEIRA OU METALICA - INCLUI PARAFUSOS</v>
          </cell>
          <cell r="D1933" t="str">
            <v>UN</v>
          </cell>
          <cell r="E1933">
            <v>9.81</v>
          </cell>
        </row>
        <row r="1934">
          <cell r="A1934">
            <v>5081</v>
          </cell>
          <cell r="B1934" t="str">
            <v>INSUMO NACIONAL CAIXA</v>
          </cell>
          <cell r="C1934" t="str">
            <v>BORBOLETA EM LATAO FUNDIDO CROMADO, PARA TRAVAR JANELA TIPOGUILHOTINA</v>
          </cell>
          <cell r="D1934" t="str">
            <v>PAR</v>
          </cell>
          <cell r="E1934">
            <v>17.53</v>
          </cell>
        </row>
        <row r="1935">
          <cell r="A1935">
            <v>5082</v>
          </cell>
          <cell r="B1935" t="str">
            <v>INSUMO NACIONAL CAIXA</v>
          </cell>
          <cell r="C1935" t="str">
            <v>!EM PROCESSO DE DESATIVACAO! BORBOLETA FERRO CROMADO P/ JANELA MADEIRA TP GUILHOTINA</v>
          </cell>
          <cell r="D1935" t="str">
            <v>PAR</v>
          </cell>
          <cell r="E1935">
            <v>13.89</v>
          </cell>
        </row>
        <row r="1936">
          <cell r="A1936">
            <v>5085</v>
          </cell>
          <cell r="B1936" t="str">
            <v>INSUMO NACIONAL CAIXA</v>
          </cell>
          <cell r="C1936" t="str">
            <v>CADEADO SIMPLES, EM LATAO MACICO CROMADO, LARGURA DE 35 MM,HASTE DE ACO TEMPERADO, CEMENTADO (NAO LONGA), INCLUI 2 CHAVES</v>
          </cell>
          <cell r="D1936" t="str">
            <v>UN</v>
          </cell>
          <cell r="E1936">
            <v>15.55</v>
          </cell>
        </row>
        <row r="1937">
          <cell r="A1937">
            <v>5086</v>
          </cell>
          <cell r="B1937" t="str">
            <v>INSUMO NACIONAL CAIXA</v>
          </cell>
          <cell r="C1937" t="str">
            <v>CORRENTE DE ELO CURTO COMUM, SOLDADA, GALVANIZADA, ESPESSURADO ELO = 1/2" (12,5 MM)</v>
          </cell>
          <cell r="D1937" t="str">
            <v>KG</v>
          </cell>
          <cell r="E1937">
            <v>22.82</v>
          </cell>
        </row>
        <row r="1938">
          <cell r="A1938">
            <v>5088</v>
          </cell>
          <cell r="B1938" t="str">
            <v>INSUMO NACIONAL CAIXA</v>
          </cell>
          <cell r="C1938" t="str">
            <v>PORTA CADEADO ZINCADO OXIDADO PRETO</v>
          </cell>
          <cell r="D1938" t="str">
            <v>UN</v>
          </cell>
          <cell r="E1938">
            <v>6.29</v>
          </cell>
        </row>
        <row r="1939">
          <cell r="A1939">
            <v>5089</v>
          </cell>
          <cell r="B1939" t="str">
            <v>INSUMO NACIONAL CAIXA</v>
          </cell>
          <cell r="C1939" t="str">
            <v>!EM PROCESSO DE DESATIVACAO! CADEADO ACO GRAFITADO OXIDADO ENVERNIZADO 45MM</v>
          </cell>
          <cell r="D1939" t="str">
            <v>UN</v>
          </cell>
          <cell r="E1939">
            <v>28.88</v>
          </cell>
        </row>
        <row r="1940">
          <cell r="A1940">
            <v>5090</v>
          </cell>
          <cell r="B1940" t="str">
            <v>INSUMO NACIONAL CAIXA</v>
          </cell>
          <cell r="C1940" t="str">
            <v>CADEADO SIMPLES/COMUM, EM LATAO MACICO CROMADO, LARGURA DE 25 MM,  HASTE DE ACO TEMPERADO, CEMENTADO (NAO LONGA), INCLUI2 CHAVES</v>
          </cell>
          <cell r="D1940" t="str">
            <v>UN</v>
          </cell>
          <cell r="E1940">
            <v>13.95</v>
          </cell>
        </row>
        <row r="1941">
          <cell r="A1941">
            <v>5091</v>
          </cell>
          <cell r="B1941" t="str">
            <v>INSUMO NACIONAL CAIXA</v>
          </cell>
          <cell r="C1941" t="str">
            <v>CARRANCA PARA JANELA VENEZIANA DE ABRIR, EM LATAO CROMADO, SIMPLES, PARA APARAFUSAR NA PAREDE</v>
          </cell>
          <cell r="D1941" t="str">
            <v>UN</v>
          </cell>
          <cell r="E1941">
            <v>13.62</v>
          </cell>
        </row>
        <row r="1942">
          <cell r="A1942">
            <v>5092</v>
          </cell>
          <cell r="B1942" t="str">
            <v>INSUMO NACIONAL CAIXA</v>
          </cell>
          <cell r="C1942" t="str">
            <v>GONZO DE EMBUTIR, EM LATAO / ZAMAC,*20 X 48* MM, PARA JANELABASCULANTE / PIVOTANTE -  INCLUI PARAFUSOS.</v>
          </cell>
          <cell r="D1942" t="str">
            <v>PAR</v>
          </cell>
          <cell r="E1942">
            <v>12.24</v>
          </cell>
        </row>
        <row r="1943">
          <cell r="A1943">
            <v>5093</v>
          </cell>
          <cell r="B1943" t="str">
            <v>INSUMO NACIONAL CAIXA</v>
          </cell>
          <cell r="C1943" t="str">
            <v>LEVANTADOR DE JANELA GUILHOTINA, EM LATAO CROMADO</v>
          </cell>
          <cell r="D1943" t="str">
            <v>PAR</v>
          </cell>
          <cell r="E1943">
            <v>12.1</v>
          </cell>
        </row>
        <row r="1944">
          <cell r="A1944">
            <v>5095</v>
          </cell>
          <cell r="B1944" t="str">
            <v>INSUMO NACIONAL CAIXA</v>
          </cell>
          <cell r="C1944" t="str">
            <v>!EM PROCESSO DE DESATIVACAO! QUADRO DE DISTRIBUICAO DE EMBUTIR SEM BARRAMENTO, SEM PORTA, P/4 DISJUNTORES UNIPOLARES EMCHAPA DE ACO GALV</v>
          </cell>
          <cell r="D1944" t="str">
            <v>UN</v>
          </cell>
          <cell r="E1944">
            <v>16.36</v>
          </cell>
        </row>
        <row r="1945">
          <cell r="A1945">
            <v>5097</v>
          </cell>
          <cell r="B1945" t="str">
            <v>INSUMO NACIONAL CAIXA</v>
          </cell>
          <cell r="C1945" t="str">
            <v>!EM PROCESSO DE DESATIVACAO! QUADRO DE DISTRIBUICAO DE EMBUTIR C/ BARRAMENTO TRIFASICO P/ 40 DISJUNTORES UNIPOLARES EM CHAPA DE FERRO GALV</v>
          </cell>
          <cell r="D1945" t="str">
            <v>UN</v>
          </cell>
          <cell r="E1945">
            <v>345.83</v>
          </cell>
        </row>
        <row r="1946">
          <cell r="A1946">
            <v>5101</v>
          </cell>
          <cell r="B1946" t="str">
            <v>INSUMO NACIONAL CAIXA</v>
          </cell>
          <cell r="C1946" t="str">
            <v>!EM PROCESSO DE DESATIVACAO! QUADRO DE DISTRIBUICAO DE EMBUTIR C/ BARRAMENTO TRIFASICO P/ 30 DISJUNTORES UNIPOLARES EM CHAPA DE FERRO GALV</v>
          </cell>
          <cell r="D1946" t="str">
            <v>UN</v>
          </cell>
          <cell r="E1946">
            <v>210.33</v>
          </cell>
        </row>
        <row r="1947">
          <cell r="A1947">
            <v>5102</v>
          </cell>
          <cell r="B1947" t="str">
            <v>INSUMO NACIONAL CAIXA</v>
          </cell>
          <cell r="C1947" t="str">
            <v>RALO SECO PVC QUADRADO, 100 X 100 X 53 MM, SAIDA 40 MM, COMGRELHA BRANCA</v>
          </cell>
          <cell r="D1947" t="str">
            <v>UN</v>
          </cell>
          <cell r="E1947">
            <v>7.54</v>
          </cell>
        </row>
        <row r="1948">
          <cell r="A1948">
            <v>5103</v>
          </cell>
          <cell r="B1948" t="str">
            <v>INSUMO NACIONAL CAIXA</v>
          </cell>
          <cell r="C1948" t="str">
            <v>CAIXA SIFONADA PVC, 100 X 100 X 50 MM, COM GRELHA REDONDA BRANCA</v>
          </cell>
          <cell r="D1948" t="str">
            <v>UN</v>
          </cell>
          <cell r="E1948">
            <v>10.66</v>
          </cell>
        </row>
        <row r="1949">
          <cell r="A1949">
            <v>5104</v>
          </cell>
          <cell r="B1949" t="str">
            <v>INSUMO NACIONAL CAIXA</v>
          </cell>
          <cell r="C1949" t="str">
            <v>REBITE DE ALUMINIO VAZADO DE REPUXO, 3,2 X 8 MM (1KG = 1025UNIDADES)</v>
          </cell>
          <cell r="D1949" t="str">
            <v>KG</v>
          </cell>
          <cell r="E1949">
            <v>34.229999999999997</v>
          </cell>
        </row>
        <row r="1950">
          <cell r="A1950">
            <v>5318</v>
          </cell>
          <cell r="B1950" t="str">
            <v>INSUMO NACIONAL CAIXA</v>
          </cell>
          <cell r="C1950" t="str">
            <v>SOLVENTE DILUENTE A BASE DE AGUARRAS</v>
          </cell>
          <cell r="D1950" t="str">
            <v>L</v>
          </cell>
          <cell r="E1950">
            <v>12.75</v>
          </cell>
        </row>
        <row r="1951">
          <cell r="A1951">
            <v>5320</v>
          </cell>
          <cell r="B1951" t="str">
            <v>INSUMO NACIONAL CAIXA</v>
          </cell>
          <cell r="C1951" t="str">
            <v>REMOVEDOR DE TINTA OLEO/ESMALTE VERNIZ</v>
          </cell>
          <cell r="D1951" t="str">
            <v>L</v>
          </cell>
          <cell r="E1951">
            <v>34.28</v>
          </cell>
        </row>
        <row r="1952">
          <cell r="A1952">
            <v>5327</v>
          </cell>
          <cell r="B1952" t="str">
            <v>INSUMO NACIONAL CAIXA</v>
          </cell>
          <cell r="C1952" t="str">
            <v>PIGMENTO EM PO PARA ARGAMASSAS, CIMENTOS E OUTROS</v>
          </cell>
          <cell r="D1952" t="str">
            <v>KG</v>
          </cell>
          <cell r="E1952">
            <v>30.73</v>
          </cell>
        </row>
        <row r="1953">
          <cell r="A1953">
            <v>5328</v>
          </cell>
          <cell r="B1953" t="str">
            <v>INSUMO NACIONAL CAIXA</v>
          </cell>
          <cell r="C1953" t="str">
            <v>CORANTE LIQUIDO PARA TINTA PVA, BISNAGA 50 ML</v>
          </cell>
          <cell r="D1953" t="str">
            <v>UN</v>
          </cell>
          <cell r="E1953">
            <v>4.45</v>
          </cell>
        </row>
        <row r="1954">
          <cell r="A1954">
            <v>5330</v>
          </cell>
          <cell r="B1954" t="str">
            <v>INSUMO NACIONAL CAIXA</v>
          </cell>
          <cell r="C1954" t="str">
            <v>DILUENTE EPOXI</v>
          </cell>
          <cell r="D1954" t="str">
            <v>L</v>
          </cell>
          <cell r="E1954">
            <v>37.71</v>
          </cell>
        </row>
        <row r="1955">
          <cell r="A1955">
            <v>5333</v>
          </cell>
          <cell r="B1955" t="str">
            <v>INSUMO NACIONAL CAIXA</v>
          </cell>
          <cell r="C1955" t="str">
            <v>OLEO DE LINHACA</v>
          </cell>
          <cell r="D1955" t="str">
            <v>L</v>
          </cell>
          <cell r="E1955">
            <v>19.37</v>
          </cell>
        </row>
        <row r="1956">
          <cell r="A1956">
            <v>6005</v>
          </cell>
          <cell r="B1956" t="str">
            <v>INSUMO NACIONAL CAIXA</v>
          </cell>
          <cell r="C1956" t="str">
            <v>REGISTRO GAVETA COM ACABAMENTO E CANOPLA CROMADOS, SIMPLES,BITOLA 3/4 " (REF 1509)</v>
          </cell>
          <cell r="D1956" t="str">
            <v>UN</v>
          </cell>
          <cell r="E1956">
            <v>73.25</v>
          </cell>
        </row>
        <row r="1957">
          <cell r="A1957">
            <v>6006</v>
          </cell>
          <cell r="B1957" t="str">
            <v>INSUMO NACIONAL CAIXA</v>
          </cell>
          <cell r="C1957" t="str">
            <v>REGISTRO GAVETA COM ACABAMENTO E CANOPLA CROMADOS, SIMPLES,BITOLA 1/2 " (REF 1509)</v>
          </cell>
          <cell r="D1957" t="str">
            <v>UN</v>
          </cell>
          <cell r="E1957">
            <v>64.930000000000007</v>
          </cell>
        </row>
        <row r="1958">
          <cell r="A1958">
            <v>6010</v>
          </cell>
          <cell r="B1958" t="str">
            <v>INSUMO NACIONAL CAIXA</v>
          </cell>
          <cell r="C1958" t="str">
            <v>REGISTRO GAVETA BRUTO EM LATAO FORJADO, BITOLA 1 1/2 " (REF1509)</v>
          </cell>
          <cell r="D1958" t="str">
            <v>UN</v>
          </cell>
          <cell r="E1958">
            <v>81.540000000000006</v>
          </cell>
        </row>
        <row r="1959">
          <cell r="A1959">
            <v>6011</v>
          </cell>
          <cell r="B1959" t="str">
            <v>INSUMO NACIONAL CAIXA</v>
          </cell>
          <cell r="C1959" t="str">
            <v>REGISTRO GAVETA BRUTO EM LATAO FORJADO, BITOLA 2 1/2 " (REF1509)</v>
          </cell>
          <cell r="D1959" t="str">
            <v>UN</v>
          </cell>
          <cell r="E1959">
            <v>235.56</v>
          </cell>
        </row>
        <row r="1960">
          <cell r="A1960">
            <v>6012</v>
          </cell>
          <cell r="B1960" t="str">
            <v>INSUMO NACIONAL CAIXA</v>
          </cell>
          <cell r="C1960" t="str">
            <v>REGISTRO GAVETA BRUTO EM LATAO FORJADO, BITOLA 3 " (REF 1509)</v>
          </cell>
          <cell r="D1960" t="str">
            <v>UN</v>
          </cell>
          <cell r="E1960">
            <v>435.56</v>
          </cell>
        </row>
        <row r="1961">
          <cell r="A1961">
            <v>6013</v>
          </cell>
          <cell r="B1961" t="str">
            <v>INSUMO NACIONAL CAIXA</v>
          </cell>
          <cell r="C1961" t="str">
            <v>REGISTRO GAVETA COM ACABAMENTO E CANOPLA CROMADOS, SIMPLES,BITOLA 1 " (REF 1509)</v>
          </cell>
          <cell r="D1961" t="str">
            <v>UN</v>
          </cell>
          <cell r="E1961">
            <v>89.67</v>
          </cell>
        </row>
        <row r="1962">
          <cell r="A1962">
            <v>6014</v>
          </cell>
          <cell r="B1962" t="str">
            <v>INSUMO NACIONAL CAIXA</v>
          </cell>
          <cell r="C1962" t="str">
            <v>REGISTRO GAVETA COM ACABAMENTO E CANOPLA CROMADOS, SIMPLES,BITOLA 1 1/4 " (REF 1509)</v>
          </cell>
          <cell r="D1962" t="str">
            <v>UN</v>
          </cell>
          <cell r="E1962">
            <v>124.67</v>
          </cell>
        </row>
        <row r="1963">
          <cell r="A1963">
            <v>6015</v>
          </cell>
          <cell r="B1963" t="str">
            <v>INSUMO NACIONAL CAIXA</v>
          </cell>
          <cell r="C1963" t="str">
            <v>REGISTRO GAVETA COM ACABAMENTO E CANOPLA CROMADOS, SIMPLES,BITOLA 1 1/2 " (REF 1509)</v>
          </cell>
          <cell r="D1963" t="str">
            <v>UN</v>
          </cell>
          <cell r="E1963">
            <v>130.38999999999999</v>
          </cell>
        </row>
        <row r="1964">
          <cell r="A1964">
            <v>6016</v>
          </cell>
          <cell r="B1964" t="str">
            <v>INSUMO NACIONAL CAIXA</v>
          </cell>
          <cell r="C1964" t="str">
            <v>REGISTRO GAVETA BRUTO EM LATAO FORJADO, BITOLA 3/4 " (REF 1509)</v>
          </cell>
          <cell r="D1964" t="str">
            <v>UN</v>
          </cell>
          <cell r="E1964">
            <v>30.02</v>
          </cell>
        </row>
        <row r="1965">
          <cell r="A1965">
            <v>6017</v>
          </cell>
          <cell r="B1965" t="str">
            <v>INSUMO NACIONAL CAIXA</v>
          </cell>
          <cell r="C1965" t="str">
            <v>REGISTRO GAVETA BRUTO EM LATAO FORJADO, BITOLA 1 1/4 " (REF1509)</v>
          </cell>
          <cell r="D1965" t="str">
            <v>UN</v>
          </cell>
          <cell r="E1965">
            <v>64.59</v>
          </cell>
        </row>
        <row r="1966">
          <cell r="A1966">
            <v>6019</v>
          </cell>
          <cell r="B1966" t="str">
            <v>INSUMO NACIONAL CAIXA</v>
          </cell>
          <cell r="C1966" t="str">
            <v>REGISTRO GAVETA BRUTO EM LATAO FORJADO, BITOLA 1 " (REF 1509)</v>
          </cell>
          <cell r="D1966" t="str">
            <v>UN</v>
          </cell>
          <cell r="E1966">
            <v>47.39</v>
          </cell>
        </row>
        <row r="1967">
          <cell r="A1967">
            <v>6020</v>
          </cell>
          <cell r="B1967" t="str">
            <v>INSUMO NACIONAL CAIXA</v>
          </cell>
          <cell r="C1967" t="str">
            <v>REGISTRO GAVETA BRUTO EM LATAO FORJADO, BITOLA 1/2 " (REF 1509)</v>
          </cell>
          <cell r="D1967" t="str">
            <v>UN</v>
          </cell>
          <cell r="E1967">
            <v>28.46</v>
          </cell>
        </row>
        <row r="1968">
          <cell r="A1968">
            <v>6021</v>
          </cell>
          <cell r="B1968" t="str">
            <v>INSUMO NACIONAL CAIXA</v>
          </cell>
          <cell r="C1968" t="str">
            <v>REGISTRO PRESSAO COM ACABAMENTO E CANOPLA CROMADA, SIMPLES,BITOLA 1/2 " (REF 1416)</v>
          </cell>
          <cell r="D1968" t="str">
            <v>UN</v>
          </cell>
          <cell r="E1968">
            <v>66.83</v>
          </cell>
        </row>
        <row r="1969">
          <cell r="A1969">
            <v>6024</v>
          </cell>
          <cell r="B1969" t="str">
            <v>INSUMO NACIONAL CAIXA</v>
          </cell>
          <cell r="C1969" t="str">
            <v>REGISTRO PRESSAO COM ACABAMENTO E CANOPLA CROMADA, SIMPLES,BITOLA 3/4 " (REF 1416)</v>
          </cell>
          <cell r="D1969" t="str">
            <v>UN</v>
          </cell>
          <cell r="E1969">
            <v>69.08</v>
          </cell>
        </row>
        <row r="1970">
          <cell r="A1970">
            <v>6027</v>
          </cell>
          <cell r="B1970" t="str">
            <v>INSUMO NACIONAL CAIXA</v>
          </cell>
          <cell r="C1970" t="str">
            <v>REGISTRO GAVETA BRUTO EM LATAO FORJADO, BITOLA 4 " (REF 1509)</v>
          </cell>
          <cell r="D1970" t="str">
            <v>UN</v>
          </cell>
          <cell r="E1970">
            <v>742.26</v>
          </cell>
        </row>
        <row r="1971">
          <cell r="A1971">
            <v>6028</v>
          </cell>
          <cell r="B1971" t="str">
            <v>INSUMO NACIONAL CAIXA</v>
          </cell>
          <cell r="C1971" t="str">
            <v>REGISTRO GAVETA BRUTO EM LATAO FORJADO, BITOLA 2 " (REF 1509)</v>
          </cell>
          <cell r="D1971" t="str">
            <v>UN</v>
          </cell>
          <cell r="E1971">
            <v>113.58</v>
          </cell>
        </row>
        <row r="1972">
          <cell r="A1972">
            <v>6029</v>
          </cell>
          <cell r="B1972" t="str">
            <v>INSUMO NACIONAL CAIXA</v>
          </cell>
          <cell r="C1972" t="str">
            <v>REGISTRO DE ESFERA PVC, COM CABECA QUADRADA, COM ROSCA, 1/2"</v>
          </cell>
          <cell r="D1972" t="str">
            <v>UN</v>
          </cell>
          <cell r="E1972">
            <v>10.06</v>
          </cell>
        </row>
        <row r="1973">
          <cell r="A1973">
            <v>6031</v>
          </cell>
          <cell r="B1973" t="str">
            <v>INSUMO NACIONAL CAIXA</v>
          </cell>
          <cell r="C1973" t="str">
            <v>REGISTRO DE ESFERA PVC, COM BORBOLETA, COM ROSCA EXTERNA, DE3/4"</v>
          </cell>
          <cell r="D1973" t="str">
            <v>UN</v>
          </cell>
          <cell r="E1973">
            <v>9.9499999999999993</v>
          </cell>
        </row>
        <row r="1974">
          <cell r="A1974">
            <v>6032</v>
          </cell>
          <cell r="B1974" t="str">
            <v>INSUMO NACIONAL CAIXA</v>
          </cell>
          <cell r="C1974" t="str">
            <v>REGISTRO DE ESFERA, PVC, COM VOLANTE, VS, ROSCAVEL, DN 3/4",COM CORPO DIVIDIDO</v>
          </cell>
          <cell r="D1974" t="str">
            <v>UN</v>
          </cell>
          <cell r="E1974">
            <v>12.6</v>
          </cell>
        </row>
        <row r="1975">
          <cell r="A1975">
            <v>6033</v>
          </cell>
          <cell r="B1975" t="str">
            <v>INSUMO NACIONAL CAIXA</v>
          </cell>
          <cell r="C1975" t="str">
            <v>REGISTRO DE ESFERA PVC, COM CABECA QUADRADA, COM ROSCA, 3/4"</v>
          </cell>
          <cell r="D1975" t="str">
            <v>UN</v>
          </cell>
          <cell r="E1975">
            <v>13.25</v>
          </cell>
        </row>
        <row r="1976">
          <cell r="A1976">
            <v>6034</v>
          </cell>
          <cell r="B1976" t="str">
            <v>INSUMO NACIONAL CAIXA</v>
          </cell>
          <cell r="C1976" t="str">
            <v>REGISTRO DE ESFERA DE PASSEIO, PVC PARA POLIETILENO, 20 MM</v>
          </cell>
          <cell r="D1976" t="str">
            <v>UN</v>
          </cell>
          <cell r="E1976">
            <v>6.22</v>
          </cell>
        </row>
        <row r="1977">
          <cell r="A1977">
            <v>6036</v>
          </cell>
          <cell r="B1977" t="str">
            <v>INSUMO NACIONAL CAIXA</v>
          </cell>
          <cell r="C1977" t="str">
            <v>REGISTRO DE ESFERA PVC, COM BORBOLETA, COM ROSCA EXTERNA, DE1/2"</v>
          </cell>
          <cell r="D1977" t="str">
            <v>UN</v>
          </cell>
          <cell r="E1977">
            <v>8.4700000000000006</v>
          </cell>
        </row>
        <row r="1978">
          <cell r="A1978">
            <v>6037</v>
          </cell>
          <cell r="B1978" t="str">
            <v>INSUMO NACIONAL CAIXA</v>
          </cell>
          <cell r="C1978" t="str">
            <v>REGISTRO DE PRESSAO PVC, SOLDAVEL, VOLANTE SIMPLES, DE 20 MM</v>
          </cell>
          <cell r="D1978" t="str">
            <v>UN</v>
          </cell>
          <cell r="E1978">
            <v>6.77</v>
          </cell>
        </row>
        <row r="1979">
          <cell r="A1979">
            <v>6038</v>
          </cell>
          <cell r="B1979" t="str">
            <v>INSUMO NACIONAL CAIXA</v>
          </cell>
          <cell r="C1979" t="str">
            <v>REGISTRO DE PRESSAO PVC, ROSCAVEL, VOLANTE SIMPLES, DE 1/2"</v>
          </cell>
          <cell r="D1979" t="str">
            <v>UN</v>
          </cell>
          <cell r="E1979">
            <v>3.25</v>
          </cell>
        </row>
        <row r="1980">
          <cell r="A1980">
            <v>6043</v>
          </cell>
          <cell r="B1980" t="str">
            <v>INSUMO NACIONAL CAIXA</v>
          </cell>
          <cell r="C1980" t="str">
            <v>!EM PROCESSO DE DESATIVACAO! RETROESCAVADEIRA COM PA CARREGADEIRA SOBRE RODAS, MOTOR DE 70 A 80 HP, CAPACIDADE DE 0,2 /0,7 M3, COM TRANSMISSAO MECANICA (LOCACAO COM OPERADOR, COMBUSTIVEL E MANUTENCAO)</v>
          </cell>
          <cell r="D1980" t="str">
            <v>H</v>
          </cell>
          <cell r="E1980">
            <v>90</v>
          </cell>
        </row>
        <row r="1981">
          <cell r="A1981">
            <v>6046</v>
          </cell>
          <cell r="B1981" t="str">
            <v>INSUMO NACIONAL CAIXA</v>
          </cell>
          <cell r="C1981" t="str">
            <v>RETROESCAVADEIRA SOBRE RODAS COM CARREGADEIRA, TRACAO 4 X 4,POTENCIA LIQUIDA 72 HP, PESO OPERACIONAL MINIMO DE 7140 KG,CAPACIDADE MINIMA DA CARREGADEIRA DE 0,79 M3 E DA RETROESCAVADEIRA MINIMA DE 0,18 M3, PROFUNDIDADE DE ESCAVACAO MAXIMADE 4,50 M</v>
          </cell>
          <cell r="D1981" t="str">
            <v>UN</v>
          </cell>
          <cell r="E1981">
            <v>222500</v>
          </cell>
        </row>
        <row r="1982">
          <cell r="A1982">
            <v>6047</v>
          </cell>
          <cell r="B1982" t="str">
            <v>INSUMO NACIONAL CAIXA</v>
          </cell>
          <cell r="C1982" t="str">
            <v>!EM PROCESSO DE DESATIVACAO! ROLO COMPACTADOR PE DE CARNEIROVIBRATORIO REBOCAVEL, PESO 5T, FORCA IMPACTO 15,4T TIPO DYNAPAC CH-44 OU EQUIV</v>
          </cell>
          <cell r="D1982" t="str">
            <v>H</v>
          </cell>
          <cell r="E1982">
            <v>46</v>
          </cell>
        </row>
        <row r="1983">
          <cell r="A1983">
            <v>6048</v>
          </cell>
          <cell r="B1983" t="str">
            <v>INSUMO NACIONAL CAIXA</v>
          </cell>
          <cell r="C1983" t="str">
            <v>!EM PROCESSO DE DESATIVACAO! ROLO COMPACTADOR PE DE CARNEIROVIBRATORIO REBOCAVEL PESO 6,7T, FORCA IMPACTO 20,7T TIPO DYNAPAC CF B-66 OU EQUIV</v>
          </cell>
          <cell r="D1983" t="str">
            <v>H</v>
          </cell>
          <cell r="E1983">
            <v>49.28</v>
          </cell>
        </row>
        <row r="1984">
          <cell r="A1984">
            <v>6049</v>
          </cell>
          <cell r="B1984" t="str">
            <v>INSUMO NACIONAL CAIXA</v>
          </cell>
          <cell r="C1984" t="str">
            <v>!EM PROCESSO DE DESATIVACAO! ROLO COMPACTADOR LISO VIBRATORIO REBOCAVEL PESO 6,7T, FORCA IMPACTO 20,7T TIPO DYNAPAC CFB-66 OU EQUIV</v>
          </cell>
          <cell r="D1984" t="str">
            <v>H</v>
          </cell>
          <cell r="E1984">
            <v>49.28</v>
          </cell>
        </row>
        <row r="1985">
          <cell r="A1985">
            <v>6050</v>
          </cell>
          <cell r="B1985" t="str">
            <v>INSUMO NACIONAL CAIXA</v>
          </cell>
          <cell r="C1985" t="str">
            <v>!EM PROCESSO DE DESATIVACAO! ROLO COMPACTADOR LISO VIBRATORIO REBOCAVEL PESO 5T, FORCA IMPACTO 15,4T TIPO DYNAPAC CH-44OU EQUIV</v>
          </cell>
          <cell r="D1985" t="str">
            <v>H</v>
          </cell>
          <cell r="E1985">
            <v>46</v>
          </cell>
        </row>
        <row r="1986">
          <cell r="A1986">
            <v>6051</v>
          </cell>
          <cell r="B1986" t="str">
            <v>INSUMO NACIONAL CAIXA</v>
          </cell>
          <cell r="C1986" t="str">
            <v>!EM PROCESSO DE DESATIVACAO! ROLO COMPACTADOR DE PNEUS, PRESSAO VARIAVEL, AUTOPROPELIDO 94HP, PESO VAZIO/C/ LASTRO 7,6/22 T P/ SELAGEM ASFALTICA TIPO DYNAPAC CP - 22 OU EQUIV (INCLMANUTENCAO/OPERACAO)</v>
          </cell>
          <cell r="D1986" t="str">
            <v>H</v>
          </cell>
          <cell r="E1986">
            <v>118.29</v>
          </cell>
        </row>
        <row r="1987">
          <cell r="A1987">
            <v>6052</v>
          </cell>
          <cell r="B1987" t="str">
            <v>INSUMO NACIONAL CAIXA</v>
          </cell>
          <cell r="C1987" t="str">
            <v>!EM PROCESSO DE DESATIVACAO! ROLO COMPACTADOR VIBRATORIO LISO AUTOPROPELIDO 65HP, FORCA IMPACTO 18T, TIPO MULLER VAP-70L OU EQUIV (INCL MANUTENCAO/OPERACAO)</v>
          </cell>
          <cell r="D1987" t="str">
            <v>H</v>
          </cell>
          <cell r="E1987">
            <v>118.29</v>
          </cell>
        </row>
        <row r="1988">
          <cell r="A1988">
            <v>6054</v>
          </cell>
          <cell r="B1988" t="str">
            <v>INSUMO NACIONAL CAIXA</v>
          </cell>
          <cell r="C1988" t="str">
            <v>!EM PROCESSO DE DESATIVACAO! ROLO COMPACTADOR ESTATICO LISOAUTOPROPELIDO 58,5HP, FORCA IMPACTO 6 A 9T, TIPO MULLER RT-82H OU EQUIV (INCL MANUTENCAO/OPERACAO)</v>
          </cell>
          <cell r="D1988" t="str">
            <v>H</v>
          </cell>
          <cell r="E1988">
            <v>97.26</v>
          </cell>
        </row>
        <row r="1989">
          <cell r="A1989">
            <v>6056</v>
          </cell>
          <cell r="B1989" t="str">
            <v>INSUMO NACIONAL CAIXA</v>
          </cell>
          <cell r="C1989" t="str">
            <v>!EM PROCESSO DE DESATIVACAO! ROLO COMPACTADOR VIBRATORIO LISO AUTOPROPELIDO 76HP, FORCA IMPACTO 11T, TIPO MULLER VAP-SSAOU EQUIV (INCL MANUTENCAO/OPERACAO)</v>
          </cell>
          <cell r="D1989" t="str">
            <v>H</v>
          </cell>
          <cell r="E1989">
            <v>112.37</v>
          </cell>
        </row>
        <row r="1990">
          <cell r="A1990">
            <v>6058</v>
          </cell>
          <cell r="B1990" t="str">
            <v>INSUMO NACIONAL CAIXA</v>
          </cell>
          <cell r="C1990" t="str">
            <v>!EM PROCESSO DE DESATIVACAO! ROLO COMPACTADOR VIBRATORIO LISO AUTOPROPELIDO 101HP P/ ASFALTO, PESO 7,5T, FORCA IMPACTO 13 A 19,2 T TIPO DYNAPAC CA-15A OU EQUIV (INCL MANUTENCAO/OPERACAO)</v>
          </cell>
          <cell r="D1990" t="str">
            <v>H</v>
          </cell>
          <cell r="E1990">
            <v>118.29</v>
          </cell>
        </row>
        <row r="1991">
          <cell r="A1991">
            <v>6059</v>
          </cell>
          <cell r="B1991" t="str">
            <v>INSUMO NACIONAL CAIXA</v>
          </cell>
          <cell r="C1991" t="str">
            <v>!EM PROCESSO DE DESATIVACAO! ROLO COMPACTADOR VIBRATORIO LISO AUTOPROPELIDO 83HP, FORCA IMPACTO 11T, TIPO MULLER VAP-SSLOU EQUIV (INCL MANUTENCAO/OPERACAO)</v>
          </cell>
          <cell r="D1991" t="str">
            <v>H</v>
          </cell>
          <cell r="E1991">
            <v>116.97</v>
          </cell>
        </row>
        <row r="1992">
          <cell r="A1992">
            <v>6060</v>
          </cell>
          <cell r="B1992" t="str">
            <v>INSUMO NACIONAL CAIXA</v>
          </cell>
          <cell r="C1992" t="str">
            <v>!EM PROCESSO DE DESATIVACAO! ROLO COMPACTADOR VIBRATORIO PEDE CARNEIRO AUTOPROPELIDO 83HP, FORCA IMPACTO 19T, TIPO MULLER VAP-SSP OU EQUIV (INCL MANUTENCAO/OPERACAO)</v>
          </cell>
          <cell r="D1992" t="str">
            <v>H</v>
          </cell>
          <cell r="E1992">
            <v>118.29</v>
          </cell>
        </row>
        <row r="1993">
          <cell r="A1993">
            <v>6062</v>
          </cell>
          <cell r="B1993" t="str">
            <v>INSUMO NACIONAL CAIXA</v>
          </cell>
          <cell r="C1993" t="str">
            <v>!EM PROCESSO DE DESATIVACAO! ROLO COMPACTADOR VIBRATORIO, PEDE CARNEIRO, AUTOPROPELIDO, POTENCIA = 125 HP, PESO = 11,1T, FORCA DE IMPACTO = 31,1 T (LOCACAO COM OPERADOR, COMBUSTIVEL E MANUTENCAO)</v>
          </cell>
          <cell r="D1993" t="str">
            <v>H</v>
          </cell>
          <cell r="E1993">
            <v>132.75</v>
          </cell>
        </row>
        <row r="1994">
          <cell r="A1994">
            <v>6063</v>
          </cell>
          <cell r="B1994" t="str">
            <v>INSUMO NACIONAL CAIXA</v>
          </cell>
          <cell r="C1994" t="str">
            <v>!EM PROCESSO DE DESATIVACAO! ROLO COMPACTADOR DE PNEUS, PRESSAO VARIAVEL, AUTOPROPELIDO 145HP, PESO VAZIO/C/ LASTRO 9,8/27 T, P/ SELAGEM ASFALTICA, TIPO DYNAPAC CP-27 OU EQUIV (INCL MANUTENCAO/OPERACAO)</v>
          </cell>
          <cell r="D1994" t="str">
            <v>H</v>
          </cell>
          <cell r="E1994">
            <v>144.57</v>
          </cell>
        </row>
        <row r="1995">
          <cell r="A1995">
            <v>6065</v>
          </cell>
          <cell r="B1995" t="str">
            <v>INSUMO NACIONAL CAIXA</v>
          </cell>
          <cell r="C1995" t="str">
            <v>!EM PROCESSO DE DESATIVACAO! ROLO COMPACTADOR VIBRATORIO LISO AUTOPROPELIDO 101HP P/ SOLOS, PESO 6,58T, FORCA IMPACTO 18T, TIPO DYNAPAC CA- 15 OU EQUIV (INCL MANUTENCAO/OPERACAO)</v>
          </cell>
          <cell r="D1995" t="str">
            <v>H</v>
          </cell>
          <cell r="E1995">
            <v>118.29</v>
          </cell>
        </row>
        <row r="1996">
          <cell r="A1996">
            <v>6066</v>
          </cell>
          <cell r="B1996" t="str">
            <v>INSUMO NACIONAL CAIXA</v>
          </cell>
          <cell r="C1996" t="str">
            <v>ROLO COMPACTADOR DE PNEUS, ESTATICO, PRESSAO VARIAVEL, POTENCIA 99 HP, PESO SEM/COM LASTRO 9,45/21,0 T, LARGURA DE ROLAGEM 2,265 M</v>
          </cell>
          <cell r="D1996" t="str">
            <v>UN</v>
          </cell>
          <cell r="E1996">
            <v>407167.16</v>
          </cell>
        </row>
        <row r="1997">
          <cell r="A1997">
            <v>6067</v>
          </cell>
          <cell r="B1997" t="str">
            <v>INSUMO NACIONAL CAIXA</v>
          </cell>
          <cell r="C1997" t="str">
            <v>ROLO COMPACTADOR VIBRATORIO TANDEM, ACO LISO, POTENCIA 58 CV, PESO SEM/COM LASTRO 6,5/9,4 T, LARGURA DE TRABALHO 1,20 M</v>
          </cell>
          <cell r="D1997" t="str">
            <v>UN</v>
          </cell>
          <cell r="E1997">
            <v>330785.71999999997</v>
          </cell>
        </row>
        <row r="1998">
          <cell r="A1998">
            <v>6068</v>
          </cell>
          <cell r="B1998" t="str">
            <v>INSUMO NACIONAL CAIXA</v>
          </cell>
          <cell r="C1998" t="str">
            <v>ROLO COMPACTADOR VIBRATORIO DE UM CILINDRO DE ACO LISO, POTENCIA 80 HP, PESO SEM/COM LASTRO DE 7,4/8,1 T, LARGURA DE TRABALHO 1,676 M</v>
          </cell>
          <cell r="D1998" t="str">
            <v>UN</v>
          </cell>
          <cell r="E1998">
            <v>280025.15999999997</v>
          </cell>
        </row>
        <row r="1999">
          <cell r="A1999">
            <v>6069</v>
          </cell>
          <cell r="B1999" t="str">
            <v>INSUMO NACIONAL CAIXA</v>
          </cell>
          <cell r="C1999" t="str">
            <v>ROLO COMPACTADOR VIBRATORIO REBOCAVEL, CILINDRO DE ACO LISO,POTENCIA DE TRACAO DE 65 CV, PESO DE 4,7 T, IMPACTO DINAMICO TOTAL DE 18,3 T, LARGURA DO ROLO 1,67 M</v>
          </cell>
          <cell r="D1999" t="str">
            <v>UN</v>
          </cell>
          <cell r="E1999">
            <v>81313.16</v>
          </cell>
        </row>
        <row r="2000">
          <cell r="A2000">
            <v>6070</v>
          </cell>
          <cell r="B2000" t="str">
            <v>INSUMO NACIONAL CAIXA</v>
          </cell>
          <cell r="C2000" t="str">
            <v>ROLO COMPACTADOR VIBRATORIO PE DE CARNEIRO, COM CONTROLE REMOTO POR RADIO, POTENCIA  12,5 KW, PESO OPERACIONAL DE 1,675T, LARGURA DE TRABALHO 0,85 M</v>
          </cell>
          <cell r="D2000" t="str">
            <v>UN</v>
          </cell>
          <cell r="E2000">
            <v>368074.27</v>
          </cell>
        </row>
        <row r="2001">
          <cell r="A2001">
            <v>6076</v>
          </cell>
          <cell r="B2001" t="str">
            <v>INSUMO NACIONAL CAIXA</v>
          </cell>
          <cell r="C2001" t="str">
            <v>SAIBRO PARA ARGAMASSA (COLETADO NO COMERCIO)</v>
          </cell>
          <cell r="D2001" t="str">
            <v>M3</v>
          </cell>
          <cell r="E2001">
            <v>50.94</v>
          </cell>
        </row>
        <row r="2002">
          <cell r="A2002">
            <v>6077</v>
          </cell>
          <cell r="B2002" t="str">
            <v>INSUMO NACIONAL CAIXA</v>
          </cell>
          <cell r="C2002" t="str">
            <v>ARGILA OU BARRO PARA ATERRO/REATERRO (RETIRADO NA JAZIDA, SEM TRANSPORTE)</v>
          </cell>
          <cell r="D2002" t="str">
            <v>M3</v>
          </cell>
          <cell r="E2002">
            <v>15.6</v>
          </cell>
        </row>
        <row r="2003">
          <cell r="A2003">
            <v>6079</v>
          </cell>
          <cell r="B2003" t="str">
            <v>INSUMO NACIONAL CAIXA</v>
          </cell>
          <cell r="C2003" t="str">
            <v>ARGILA, ARGILA VERMELHA OU ARGILA ARENOSA (RETIRADA NA JAZIDA, SEM TRANSPORTE)</v>
          </cell>
          <cell r="D2003" t="str">
            <v>M3</v>
          </cell>
          <cell r="E2003">
            <v>8.91</v>
          </cell>
        </row>
        <row r="2004">
          <cell r="A2004">
            <v>6081</v>
          </cell>
          <cell r="B2004" t="str">
            <v>INSUMO NACIONAL CAIXA</v>
          </cell>
          <cell r="C2004" t="str">
            <v>ARGILA OU BARRO PARA ATERRO/REATERRO (COM TRANSPORTE ATE 10KM)</v>
          </cell>
          <cell r="D2004" t="str">
            <v>M3</v>
          </cell>
          <cell r="E2004">
            <v>27.06</v>
          </cell>
        </row>
        <row r="2005">
          <cell r="A2005">
            <v>6083</v>
          </cell>
          <cell r="B2005" t="str">
            <v>INSUMO NACIONAL CAIXA</v>
          </cell>
          <cell r="C2005" t="str">
            <v>!EM PROCESSO DE DESATIVACAO! SELADOR PVA PARA PAREDES INTERNAS</v>
          </cell>
          <cell r="D2005" t="str">
            <v>GL</v>
          </cell>
          <cell r="E2005">
            <v>43.15</v>
          </cell>
        </row>
        <row r="2006">
          <cell r="A2006">
            <v>6085</v>
          </cell>
          <cell r="B2006" t="str">
            <v>INSUMO NACIONAL CAIXA</v>
          </cell>
          <cell r="C2006" t="str">
            <v>SELADOR ACRILICO PAREDES INTERNAS/EXTERNAS</v>
          </cell>
          <cell r="D2006" t="str">
            <v>L</v>
          </cell>
          <cell r="E2006">
            <v>4.4400000000000004</v>
          </cell>
        </row>
        <row r="2007">
          <cell r="A2007">
            <v>6086</v>
          </cell>
          <cell r="B2007" t="str">
            <v>INSUMO NACIONAL CAIXA</v>
          </cell>
          <cell r="C2007" t="str">
            <v>FUNDO SINTETICO NIVELADOR BRANCO FOSCO PARA MADEIRA</v>
          </cell>
          <cell r="D2007" t="str">
            <v>GL</v>
          </cell>
          <cell r="E2007">
            <v>78.73</v>
          </cell>
        </row>
        <row r="2008">
          <cell r="A2008">
            <v>6090</v>
          </cell>
          <cell r="B2008" t="str">
            <v>INSUMO NACIONAL CAIXA</v>
          </cell>
          <cell r="C2008" t="str">
            <v>SELADOR PVA PAREDES INTERNAS</v>
          </cell>
          <cell r="D2008" t="str">
            <v>L</v>
          </cell>
          <cell r="E2008">
            <v>8.43</v>
          </cell>
        </row>
        <row r="2009">
          <cell r="A2009">
            <v>6091</v>
          </cell>
          <cell r="B2009" t="str">
            <v>INSUMO NACIONAL CAIXA</v>
          </cell>
          <cell r="C2009" t="str">
            <v>LIQUIDO PARA BRILHO PAREDES INTERNAS</v>
          </cell>
          <cell r="D2009" t="str">
            <v>L</v>
          </cell>
          <cell r="E2009">
            <v>11.97</v>
          </cell>
        </row>
        <row r="2010">
          <cell r="A2010">
            <v>6092</v>
          </cell>
          <cell r="B2010" t="str">
            <v>INSUMO NACIONAL CAIXA</v>
          </cell>
          <cell r="C2010" t="str">
            <v>!EM PROCESSO DE DESATIVACAO! JUNTA PLASTICA DE VEDACAO - BISNAGA 250G</v>
          </cell>
          <cell r="D2010" t="str">
            <v>KG</v>
          </cell>
          <cell r="E2010">
            <v>17.940000000000001</v>
          </cell>
        </row>
        <row r="2011">
          <cell r="A2011">
            <v>6094</v>
          </cell>
          <cell r="B2011" t="str">
            <v>INSUMO NACIONAL CAIXA</v>
          </cell>
          <cell r="C2011" t="str">
            <v>SELANTE A BASE DE RESINAS ACRILICAS PARA TRINCAS</v>
          </cell>
          <cell r="D2011" t="str">
            <v>KG</v>
          </cell>
          <cell r="E2011">
            <v>14.26</v>
          </cell>
        </row>
        <row r="2012">
          <cell r="A2012">
            <v>6105</v>
          </cell>
          <cell r="B2012" t="str">
            <v>INSUMO NACIONAL CAIXA</v>
          </cell>
          <cell r="C2012" t="str">
            <v>SELIM PVC, COM TRAVAS, JE, 90 GRAUS,  DN 125 X 100 MM, PARAREDE COLETORA ESGOTO (NBR 10569)</v>
          </cell>
          <cell r="D2012" t="str">
            <v>UN</v>
          </cell>
          <cell r="E2012">
            <v>2.93</v>
          </cell>
        </row>
        <row r="2013">
          <cell r="A2013">
            <v>6106</v>
          </cell>
          <cell r="B2013" t="str">
            <v>INSUMO NACIONAL CAIXA</v>
          </cell>
          <cell r="C2013" t="str">
            <v>SELIM PVC, COM TRAVAS, JE, 90 GRAUS,  DN 150 X 100 MM, PARAREDE COLETORA ESGOTO (NBR 10569)</v>
          </cell>
          <cell r="D2013" t="str">
            <v>UN</v>
          </cell>
          <cell r="E2013">
            <v>2.94</v>
          </cell>
        </row>
        <row r="2014">
          <cell r="A2014">
            <v>6107</v>
          </cell>
          <cell r="B2014" t="str">
            <v>INSUMO NACIONAL CAIXA</v>
          </cell>
          <cell r="C2014" t="str">
            <v>SELIM PVC, SOLDAVEL, SEM TRAVAS, JE, 90 GRAUS,  DN 200 X 100MM, PARA REDE COLETORA ESGOTO (NBR 10569)</v>
          </cell>
          <cell r="D2014" t="str">
            <v>UN</v>
          </cell>
          <cell r="E2014">
            <v>8.52</v>
          </cell>
        </row>
        <row r="2015">
          <cell r="A2015">
            <v>6108</v>
          </cell>
          <cell r="B2015" t="str">
            <v>INSUMO NACIONAL CAIXA</v>
          </cell>
          <cell r="C2015" t="str">
            <v>SELIM PVC, SOLDAVEL, SEM TRAVAS, JE, 90 GRAUS,  DN 250 X 100MM, PARA REDE COLETORA ESGOTO (NBR 10569)</v>
          </cell>
          <cell r="D2015" t="str">
            <v>UN</v>
          </cell>
          <cell r="E2015">
            <v>10.87</v>
          </cell>
        </row>
        <row r="2016">
          <cell r="A2016">
            <v>6109</v>
          </cell>
          <cell r="B2016" t="str">
            <v>INSUMO NACIONAL CAIXA</v>
          </cell>
          <cell r="C2016" t="str">
            <v>SELIM PVC, SOLDAVEL, SEM TRAVAS, JE, 90 GRAUS,  DN 300 X 100MM, PARA REDE COLETORA ESGOTO (NBR 10569)</v>
          </cell>
          <cell r="D2016" t="str">
            <v>UN</v>
          </cell>
          <cell r="E2016">
            <v>15.44</v>
          </cell>
        </row>
        <row r="2017">
          <cell r="A2017">
            <v>6110</v>
          </cell>
          <cell r="B2017" t="str">
            <v>INSUMO NACIONAL CAIXA</v>
          </cell>
          <cell r="C2017" t="str">
            <v>SERRALHEIRO</v>
          </cell>
          <cell r="D2017" t="str">
            <v>H</v>
          </cell>
          <cell r="E2017">
            <v>12.77</v>
          </cell>
        </row>
        <row r="2018">
          <cell r="A2018">
            <v>6111</v>
          </cell>
          <cell r="B2018" t="str">
            <v>INSUMO NACIONAL CAIXA</v>
          </cell>
          <cell r="C2018" t="str">
            <v>SERVENTE</v>
          </cell>
          <cell r="D2018" t="str">
            <v>H</v>
          </cell>
          <cell r="E2018">
            <v>10.32</v>
          </cell>
        </row>
        <row r="2019">
          <cell r="A2019">
            <v>6114</v>
          </cell>
          <cell r="B2019" t="str">
            <v>INSUMO NACIONAL CAIXA</v>
          </cell>
          <cell r="C2019" t="str">
            <v>AJUDANTE DE ARMADOR</v>
          </cell>
          <cell r="D2019" t="str">
            <v>H</v>
          </cell>
          <cell r="E2019">
            <v>10.15</v>
          </cell>
        </row>
        <row r="2020">
          <cell r="A2020">
            <v>6117</v>
          </cell>
          <cell r="B2020" t="str">
            <v>INSUMO NACIONAL CAIXA</v>
          </cell>
          <cell r="C2020" t="str">
            <v>CARPINTEIRO AUXILIAR</v>
          </cell>
          <cell r="D2020" t="str">
            <v>H</v>
          </cell>
          <cell r="E2020">
            <v>10.15</v>
          </cell>
        </row>
        <row r="2021">
          <cell r="A2021">
            <v>6121</v>
          </cell>
          <cell r="B2021" t="str">
            <v>INSUMO NACIONAL CAIXA</v>
          </cell>
          <cell r="C2021" t="str">
            <v>AUXILIAR DE SERVICOS GERAIS</v>
          </cell>
          <cell r="D2021" t="str">
            <v>H</v>
          </cell>
          <cell r="E2021">
            <v>8.9700000000000006</v>
          </cell>
        </row>
        <row r="2022">
          <cell r="A2022">
            <v>6122</v>
          </cell>
          <cell r="B2022" t="str">
            <v>INSUMO NACIONAL CAIXA</v>
          </cell>
          <cell r="C2022" t="str">
            <v>APONTADOR OU APROPRIADOR</v>
          </cell>
          <cell r="D2022" t="str">
            <v>H</v>
          </cell>
          <cell r="E2022">
            <v>16.190000000000001</v>
          </cell>
        </row>
        <row r="2023">
          <cell r="A2023">
            <v>6127</v>
          </cell>
          <cell r="B2023" t="str">
            <v>INSUMO NACIONAL CAIXA</v>
          </cell>
          <cell r="C2023" t="str">
            <v>AUXILIAR DE PEDREIRO</v>
          </cell>
          <cell r="D2023" t="str">
            <v>H</v>
          </cell>
          <cell r="E2023">
            <v>9.84</v>
          </cell>
        </row>
        <row r="2024">
          <cell r="A2024">
            <v>6136</v>
          </cell>
          <cell r="B2024" t="str">
            <v>INSUMO NACIONAL CAIXA</v>
          </cell>
          <cell r="C2024" t="str">
            <v>SIFAO EM METAL CROMADO PARA PIA OU LAVATORIO, 1 X 1.1/2 "</v>
          </cell>
          <cell r="D2024" t="str">
            <v>UN</v>
          </cell>
          <cell r="E2024">
            <v>153.99</v>
          </cell>
        </row>
        <row r="2025">
          <cell r="A2025">
            <v>6137</v>
          </cell>
          <cell r="B2025" t="str">
            <v>INSUMO NACIONAL CAIXA</v>
          </cell>
          <cell r="C2025" t="str">
            <v>!EM PROCESSO DE DESATIVACAO! SIFAO EM METAL CROMADO 1 X 1 1/2"</v>
          </cell>
          <cell r="D2025" t="str">
            <v>UN</v>
          </cell>
          <cell r="E2025">
            <v>152.22999999999999</v>
          </cell>
        </row>
        <row r="2026">
          <cell r="A2026">
            <v>6138</v>
          </cell>
          <cell r="B2026" t="str">
            <v>INSUMO NACIONAL CAIXA</v>
          </cell>
          <cell r="C2026" t="str">
            <v>VEDACAO PVC, 100 MM, PARA SAIDA VASO SANITARIO</v>
          </cell>
          <cell r="D2026" t="str">
            <v>UN</v>
          </cell>
          <cell r="E2026">
            <v>1.68</v>
          </cell>
        </row>
        <row r="2027">
          <cell r="A2027">
            <v>6140</v>
          </cell>
          <cell r="B2027" t="str">
            <v>INSUMO NACIONAL CAIXA</v>
          </cell>
          <cell r="C2027" t="str">
            <v>BOLSA DE LIGACAO EM PVC FLEXIVEL PARA VASO SANITARIO 1.1/2 "(40 MM)</v>
          </cell>
          <cell r="D2027" t="str">
            <v>UN</v>
          </cell>
          <cell r="E2027">
            <v>2.34</v>
          </cell>
        </row>
        <row r="2028">
          <cell r="A2028">
            <v>6141</v>
          </cell>
          <cell r="B2028" t="str">
            <v>INSUMO NACIONAL CAIXA</v>
          </cell>
          <cell r="C2028" t="str">
            <v>ENGATE/RABICHO FLEXIVEL PLASTICO (PVC OU ABS) BRANCO 1/2 " X30 CM</v>
          </cell>
          <cell r="D2028" t="str">
            <v>UN</v>
          </cell>
          <cell r="E2028">
            <v>2.74</v>
          </cell>
        </row>
        <row r="2029">
          <cell r="A2029">
            <v>6142</v>
          </cell>
          <cell r="B2029" t="str">
            <v>INSUMO NACIONAL CAIXA</v>
          </cell>
          <cell r="C2029" t="str">
            <v>CONJUNTO DE LIGACAO PARA BACIA SANITARIA AJUSTAVEL, EM PLASTICO BRANCO, COM TUBO, CANOPLA E ESPUDE</v>
          </cell>
          <cell r="D2029" t="str">
            <v>UN</v>
          </cell>
          <cell r="E2029">
            <v>5.09</v>
          </cell>
        </row>
        <row r="2030">
          <cell r="A2030">
            <v>6145</v>
          </cell>
          <cell r="B2030" t="str">
            <v>INSUMO NACIONAL CAIXA</v>
          </cell>
          <cell r="C2030" t="str">
            <v>SIFAO PLASTICO TIPO COPO PARA PIA AMERICANA 1.1/2 X 1.1/2 "</v>
          </cell>
          <cell r="D2030" t="str">
            <v>UN</v>
          </cell>
          <cell r="E2030">
            <v>10.91</v>
          </cell>
        </row>
        <row r="2031">
          <cell r="A2031">
            <v>6146</v>
          </cell>
          <cell r="B2031" t="str">
            <v>INSUMO NACIONAL CAIXA</v>
          </cell>
          <cell r="C2031" t="str">
            <v>SIFAO PLASTICO TIPO COPO PARA TANQUE, 1.1/4 X 1.1/2 "</v>
          </cell>
          <cell r="D2031" t="str">
            <v>UN</v>
          </cell>
          <cell r="E2031">
            <v>10.92</v>
          </cell>
        </row>
        <row r="2032">
          <cell r="A2032">
            <v>6148</v>
          </cell>
          <cell r="B2032" t="str">
            <v>INSUMO NACIONAL CAIXA</v>
          </cell>
          <cell r="C2032" t="str">
            <v>SIFAO PLASTICO FLEXIVEL SAIDA VERTICAL PARA COLUNA LAVATORIO, 1 X 1.1/2 "</v>
          </cell>
          <cell r="D2032" t="str">
            <v>UN</v>
          </cell>
          <cell r="E2032">
            <v>6.08</v>
          </cell>
        </row>
        <row r="2033">
          <cell r="A2033">
            <v>6149</v>
          </cell>
          <cell r="B2033" t="str">
            <v>INSUMO NACIONAL CAIXA</v>
          </cell>
          <cell r="C2033" t="str">
            <v>SIFAO PLASTICO TIPO COPO PARA PIA OU LAVATORIO, 1 X 1.1/2 "</v>
          </cell>
          <cell r="D2033" t="str">
            <v>UN</v>
          </cell>
          <cell r="E2033">
            <v>10.29</v>
          </cell>
        </row>
        <row r="2034">
          <cell r="A2034">
            <v>6150</v>
          </cell>
          <cell r="B2034" t="str">
            <v>INSUMO NACIONAL CAIXA</v>
          </cell>
          <cell r="C2034" t="str">
            <v>SIFAO EM METAL CROMADO PARA PIA AMERICANA, 1.1/2 X 2 "</v>
          </cell>
          <cell r="D2034" t="str">
            <v>UN</v>
          </cell>
          <cell r="E2034">
            <v>195.9</v>
          </cell>
        </row>
        <row r="2035">
          <cell r="A2035">
            <v>6152</v>
          </cell>
          <cell r="B2035" t="str">
            <v>INSUMO NACIONAL CAIXA</v>
          </cell>
          <cell r="C2035" t="str">
            <v>VALVULA EM PLASTICO BRANCO COM SAIDA LISA PARA TANQUE 1.1/4" X 1.1/2 "</v>
          </cell>
          <cell r="D2035" t="str">
            <v>UN</v>
          </cell>
          <cell r="E2035">
            <v>2.34</v>
          </cell>
        </row>
        <row r="2036">
          <cell r="A2036">
            <v>6153</v>
          </cell>
          <cell r="B2036" t="str">
            <v>INSUMO NACIONAL CAIXA</v>
          </cell>
          <cell r="C2036" t="str">
            <v>VALVULA EM PLASTICO BRANCO PARA TANQUE OU LAVATORIO 1 ", SEMUNHO E SEM LADRAO</v>
          </cell>
          <cell r="D2036" t="str">
            <v>UN</v>
          </cell>
          <cell r="E2036">
            <v>2.19</v>
          </cell>
        </row>
        <row r="2037">
          <cell r="A2037">
            <v>6154</v>
          </cell>
          <cell r="B2037" t="str">
            <v>INSUMO NACIONAL CAIXA</v>
          </cell>
          <cell r="C2037" t="str">
            <v>VALVULA EM PLASTICO CROMADO PARA LAVATORIO 1 ", SEM UNHO, COM LADRAO</v>
          </cell>
          <cell r="D2037" t="str">
            <v>UN</v>
          </cell>
          <cell r="E2037">
            <v>5.23</v>
          </cell>
        </row>
        <row r="2038">
          <cell r="A2038">
            <v>6155</v>
          </cell>
          <cell r="B2038" t="str">
            <v>INSUMO NACIONAL CAIXA</v>
          </cell>
          <cell r="C2038" t="str">
            <v>VALVULA EM PLASTICO CROMADO TIPO AMERICANA PARA PIA DE COZINHA 3.1/2 " X 1.1/2 ", SEM ADAPTADOR</v>
          </cell>
          <cell r="D2038" t="str">
            <v>UN</v>
          </cell>
          <cell r="E2038">
            <v>10.82</v>
          </cell>
        </row>
        <row r="2039">
          <cell r="A2039">
            <v>6156</v>
          </cell>
          <cell r="B2039" t="str">
            <v>INSUMO NACIONAL CAIXA</v>
          </cell>
          <cell r="C2039" t="str">
            <v>VALVULA EM PLASTICO BRANCO PARA TANQUE 1.1/4 " X 1.1/2 ", SEM UNHO E SEM LADRAO</v>
          </cell>
          <cell r="D2039" t="str">
            <v>UN</v>
          </cell>
          <cell r="E2039">
            <v>2.78</v>
          </cell>
        </row>
        <row r="2040">
          <cell r="A2040">
            <v>6157</v>
          </cell>
          <cell r="B2040" t="str">
            <v>INSUMO NACIONAL CAIXA</v>
          </cell>
          <cell r="C2040" t="str">
            <v>VALVULA EM METAL CROMADO PARA PIA AMERICANA 3.1/2 X 1.1/2 "</v>
          </cell>
          <cell r="D2040" t="str">
            <v>UN</v>
          </cell>
          <cell r="E2040">
            <v>52.59</v>
          </cell>
        </row>
        <row r="2041">
          <cell r="A2041">
            <v>6158</v>
          </cell>
          <cell r="B2041" t="str">
            <v>INSUMO NACIONAL CAIXA</v>
          </cell>
          <cell r="C2041" t="str">
            <v>VALVULA EM PLASTICO BRANCO PARA LAVATORIO 1 ", SEM UNHO, COMLADRAO</v>
          </cell>
          <cell r="D2041" t="str">
            <v>UN</v>
          </cell>
          <cell r="E2041">
            <v>2.82</v>
          </cell>
        </row>
        <row r="2042">
          <cell r="A2042">
            <v>6160</v>
          </cell>
          <cell r="B2042" t="str">
            <v>INSUMO NACIONAL CAIXA</v>
          </cell>
          <cell r="C2042" t="str">
            <v>SOLDADOR</v>
          </cell>
          <cell r="D2042" t="str">
            <v>H</v>
          </cell>
          <cell r="E2042">
            <v>14.97</v>
          </cell>
        </row>
        <row r="2043">
          <cell r="A2043">
            <v>6166</v>
          </cell>
          <cell r="B2043" t="str">
            <v>INSUMO NACIONAL CAIXA</v>
          </cell>
          <cell r="C2043" t="str">
            <v>SOLDADOR ELETRICO (PARA SOLDA A SER TESTADA COM RAIOS "X")</v>
          </cell>
          <cell r="D2043" t="str">
            <v>H</v>
          </cell>
          <cell r="E2043">
            <v>16.350000000000001</v>
          </cell>
        </row>
        <row r="2044">
          <cell r="A2044">
            <v>6175</v>
          </cell>
          <cell r="B2044" t="str">
            <v>INSUMO NACIONAL CAIXA</v>
          </cell>
          <cell r="C2044" t="str">
            <v>TECNICO EM SONDAGEM</v>
          </cell>
          <cell r="D2044" t="str">
            <v>H</v>
          </cell>
          <cell r="E2044">
            <v>26.68</v>
          </cell>
        </row>
        <row r="2045">
          <cell r="A2045">
            <v>6178</v>
          </cell>
          <cell r="B2045" t="str">
            <v>INSUMO NACIONAL CAIXA</v>
          </cell>
          <cell r="C2045" t="str">
            <v>TABUA DE  MADEIRA PARA PISO, CUMARU/IPE CHAMPANHE OU EQUIVALENTE DA REGIAO, ENCAIXE MACHO/FEMEA, *10 X 2* CM</v>
          </cell>
          <cell r="D2045" t="str">
            <v>M2</v>
          </cell>
          <cell r="E2045">
            <v>107.01</v>
          </cell>
        </row>
        <row r="2046">
          <cell r="A2046">
            <v>6180</v>
          </cell>
          <cell r="B2046" t="str">
            <v>INSUMO NACIONAL CAIXA</v>
          </cell>
          <cell r="C2046" t="str">
            <v>TABUA DE  MADEIRA PARA PISO, CUMARU/IPE CHAMPANHE OU EQUIVALENTE DA REGIAO, ENCAIXE MACHO/FEMEA, *15 X 2* CM</v>
          </cell>
          <cell r="D2046" t="str">
            <v>M2</v>
          </cell>
          <cell r="E2046">
            <v>115.5</v>
          </cell>
        </row>
        <row r="2047">
          <cell r="A2047">
            <v>6182</v>
          </cell>
          <cell r="B2047" t="str">
            <v>INSUMO NACIONAL CAIXA</v>
          </cell>
          <cell r="C2047" t="str">
            <v>TABUA DE  MADEIRA PARA PISO, IPE (CERNE) OU EQUIVALENTE DA REGIAO, ENCAIXE MACHO/FEMEA, *20 X 2* CM</v>
          </cell>
          <cell r="D2047" t="str">
            <v>M2</v>
          </cell>
          <cell r="E2047">
            <v>143.36000000000001</v>
          </cell>
        </row>
        <row r="2048">
          <cell r="A2048">
            <v>6186</v>
          </cell>
          <cell r="B2048" t="str">
            <v>INSUMO NACIONAL CAIXA</v>
          </cell>
          <cell r="C2048" t="str">
            <v>RODAPE DE MADEIRA MACICA CUMARU/IPE CHAMPANHE OU EQUIVALENTEDA REGIAO, *1,5 X 7 CM</v>
          </cell>
          <cell r="D2048" t="str">
            <v>M</v>
          </cell>
          <cell r="E2048">
            <v>6.41</v>
          </cell>
        </row>
        <row r="2049">
          <cell r="A2049">
            <v>6188</v>
          </cell>
          <cell r="B2049" t="str">
            <v>INSUMO NACIONAL CAIXA</v>
          </cell>
          <cell r="C2049" t="str">
            <v>TABUA MADEIRA 3A QUALIDADE 2,5 X 30CM (1 X 12 ) NAO APARELHADA</v>
          </cell>
          <cell r="D2049" t="str">
            <v>M2</v>
          </cell>
          <cell r="E2049">
            <v>36.56</v>
          </cell>
        </row>
        <row r="2050">
          <cell r="A2050">
            <v>6189</v>
          </cell>
          <cell r="B2050" t="str">
            <v>INSUMO NACIONAL CAIXA</v>
          </cell>
          <cell r="C2050" t="str">
            <v>TABUA MADEIRA 2A QUALIDADE 2,5 X 30,0CM (1 X 12") NAO APARELHADA</v>
          </cell>
          <cell r="D2050" t="str">
            <v>M</v>
          </cell>
          <cell r="E2050">
            <v>11.55</v>
          </cell>
        </row>
        <row r="2051">
          <cell r="A2051">
            <v>6193</v>
          </cell>
          <cell r="B2051" t="str">
            <v>INSUMO NACIONAL CAIXA</v>
          </cell>
          <cell r="C2051" t="str">
            <v>TABUA MADEIRA 2A QUALIDADE 2,5 X 20,0CM (1 X 8") NAO APARELHADA</v>
          </cell>
          <cell r="D2051" t="str">
            <v>M</v>
          </cell>
          <cell r="E2051">
            <v>7.7</v>
          </cell>
        </row>
        <row r="2052">
          <cell r="A2052">
            <v>6194</v>
          </cell>
          <cell r="B2052" t="str">
            <v>INSUMO NACIONAL CAIXA</v>
          </cell>
          <cell r="C2052" t="str">
            <v>PECA DE MADEIRA 2A QUALIDADE 2,5 X 15CM (1X6") NAO APARELHADA</v>
          </cell>
          <cell r="D2052" t="str">
            <v>M</v>
          </cell>
          <cell r="E2052">
            <v>5.36</v>
          </cell>
        </row>
        <row r="2053">
          <cell r="A2053">
            <v>6204</v>
          </cell>
          <cell r="B2053" t="str">
            <v>INSUMO NACIONAL CAIXA</v>
          </cell>
          <cell r="C2053" t="str">
            <v>TABUA DE MADEIRA DE LEI, *2,5 X 15* CM (1Â” X 6Â”) NAO APARELHADA, (TABEIRA-P/TELHADO).</v>
          </cell>
          <cell r="D2053" t="str">
            <v>M</v>
          </cell>
          <cell r="E2053">
            <v>8.59</v>
          </cell>
        </row>
        <row r="2054">
          <cell r="A2054">
            <v>6212</v>
          </cell>
          <cell r="B2054" t="str">
            <v>INSUMO NACIONAL CAIXA</v>
          </cell>
          <cell r="C2054" t="str">
            <v>TABUA MADEIRA 3A QUALIDADE 2,5 X 30,0CM (1 X 12 ) NAO APARELHADA</v>
          </cell>
          <cell r="D2054" t="str">
            <v>M</v>
          </cell>
          <cell r="E2054">
            <v>10.97</v>
          </cell>
        </row>
        <row r="2055">
          <cell r="A2055">
            <v>6214</v>
          </cell>
          <cell r="B2055" t="str">
            <v>INSUMO NACIONAL CAIXA</v>
          </cell>
          <cell r="C2055" t="str">
            <v>TACO DE MADEIRA PARA PISO, IPE (CERNE) OU EQUIVALENTE DA REGIAO, 7 X 42 CM, E = 2 CM</v>
          </cell>
          <cell r="D2055" t="str">
            <v>M2</v>
          </cell>
          <cell r="E2055">
            <v>67.03</v>
          </cell>
        </row>
        <row r="2056">
          <cell r="A2056">
            <v>6217</v>
          </cell>
          <cell r="B2056" t="str">
            <v>INSUMO NACIONAL CAIXA</v>
          </cell>
          <cell r="C2056" t="str">
            <v>!EM PROCESSO DE DESATIVACAO! PARQUET PAULISTA TIPO MOSAICO 20 X 20 CM</v>
          </cell>
          <cell r="D2056" t="str">
            <v>M2</v>
          </cell>
          <cell r="E2056">
            <v>73.08</v>
          </cell>
        </row>
        <row r="2057">
          <cell r="A2057">
            <v>6240</v>
          </cell>
          <cell r="B2057" t="str">
            <v>INSUMO NACIONAL CAIXA</v>
          </cell>
          <cell r="C2057" t="str">
            <v>TAMPAO FOFO SIMPLES COM BASE, CLASSE D400 CARGA MAX 40 T, REDONDO TAMPA 600 MM, REDE PLUVIAL/ESGOTO</v>
          </cell>
          <cell r="D2057" t="str">
            <v>UN</v>
          </cell>
          <cell r="E2057">
            <v>408.46</v>
          </cell>
        </row>
        <row r="2058">
          <cell r="A2058">
            <v>6243</v>
          </cell>
          <cell r="B2058" t="str">
            <v>INSUMO NACIONAL CAIXA</v>
          </cell>
          <cell r="C2058" t="str">
            <v>TAMPAO FOFO SIMPLES COM BASE, CLASSE B125 CARGA MAX 12,5 T,REDONDO TAMPA 600 MM, REDE PLUVIAL/ESGOTO</v>
          </cell>
          <cell r="D2058" t="str">
            <v>UN</v>
          </cell>
          <cell r="E2058">
            <v>308.5</v>
          </cell>
        </row>
        <row r="2059">
          <cell r="A2059">
            <v>6249</v>
          </cell>
          <cell r="B2059" t="str">
            <v>INSUMO NACIONAL CAIXA</v>
          </cell>
          <cell r="C2059" t="str">
            <v>TAMPAO COMPLETO PARA TIL, EM PVC,  DN 100 MM, PARA REDE COLETORA DE ESGOTO</v>
          </cell>
          <cell r="D2059" t="str">
            <v>UN</v>
          </cell>
          <cell r="E2059">
            <v>45.1</v>
          </cell>
        </row>
        <row r="2060">
          <cell r="A2060">
            <v>6250</v>
          </cell>
          <cell r="B2060" t="str">
            <v>INSUMO NACIONAL CAIXA</v>
          </cell>
          <cell r="C2060" t="str">
            <v>TAMPAO COMPLETO PARA TIL, EM PVC,  DN 250 MM, PARA REDE COLETORA DE ESGOTO</v>
          </cell>
          <cell r="D2060" t="str">
            <v>UN</v>
          </cell>
          <cell r="E2060">
            <v>109.36</v>
          </cell>
        </row>
        <row r="2061">
          <cell r="A2061">
            <v>6251</v>
          </cell>
          <cell r="B2061" t="str">
            <v>INSUMO NACIONAL CAIXA</v>
          </cell>
          <cell r="C2061" t="str">
            <v>TAMPAO COMPLETO PARA TIL, EM PVC,  DN 150 MM, PARA REDE COLETORA DE ESGOTO</v>
          </cell>
          <cell r="D2061" t="str">
            <v>UN</v>
          </cell>
          <cell r="E2061">
            <v>69.2</v>
          </cell>
        </row>
        <row r="2062">
          <cell r="A2062">
            <v>6252</v>
          </cell>
          <cell r="B2062" t="str">
            <v>INSUMO NACIONAL CAIXA</v>
          </cell>
          <cell r="C2062" t="str">
            <v>TAMPAO COMPLETO PARA TIL, EM PVC,  DN 200 MM, PARA REDE COLETORA DE ESGOTO</v>
          </cell>
          <cell r="D2062" t="str">
            <v>UN</v>
          </cell>
          <cell r="E2062">
            <v>88.32</v>
          </cell>
        </row>
        <row r="2063">
          <cell r="A2063">
            <v>6253</v>
          </cell>
          <cell r="B2063" t="str">
            <v>INSUMO NACIONAL CAIXA</v>
          </cell>
          <cell r="C2063" t="str">
            <v>TANQUE DE LAVAR ROUPAS EM CONCRETO PRE-MOLDADO, 1 BOCA, COMAPOIO/PES, DE *60 X 65 X 80* CM (L X P X A)</v>
          </cell>
          <cell r="D2063" t="str">
            <v>UN</v>
          </cell>
          <cell r="E2063">
            <v>66.599999999999994</v>
          </cell>
        </row>
        <row r="2064">
          <cell r="A2064">
            <v>6294</v>
          </cell>
          <cell r="B2064" t="str">
            <v>INSUMO NACIONAL CAIXA</v>
          </cell>
          <cell r="C2064" t="str">
            <v>TE FERRO GALVANIZADO 90G 1/2"</v>
          </cell>
          <cell r="D2064" t="str">
            <v>UN</v>
          </cell>
          <cell r="E2064">
            <v>4.03</v>
          </cell>
        </row>
        <row r="2065">
          <cell r="A2065">
            <v>6295</v>
          </cell>
          <cell r="B2065" t="str">
            <v>INSUMO NACIONAL CAIXA</v>
          </cell>
          <cell r="C2065" t="str">
            <v>TE FERRO GALVANIZADO 90G 3/4"</v>
          </cell>
          <cell r="D2065" t="str">
            <v>UN</v>
          </cell>
          <cell r="E2065">
            <v>6.11</v>
          </cell>
        </row>
        <row r="2066">
          <cell r="A2066">
            <v>6296</v>
          </cell>
          <cell r="B2066" t="str">
            <v>INSUMO NACIONAL CAIXA</v>
          </cell>
          <cell r="C2066" t="str">
            <v>TE FERRO GALVANIZADO 90G 1.1/4"</v>
          </cell>
          <cell r="D2066" t="str">
            <v>UN</v>
          </cell>
          <cell r="E2066">
            <v>15.91</v>
          </cell>
        </row>
        <row r="2067">
          <cell r="A2067">
            <v>6297</v>
          </cell>
          <cell r="B2067" t="str">
            <v>INSUMO NACIONAL CAIXA</v>
          </cell>
          <cell r="C2067" t="str">
            <v>TE FERRO GALVANIZADO 90G 1.1/2"</v>
          </cell>
          <cell r="D2067" t="str">
            <v>UN</v>
          </cell>
          <cell r="E2067">
            <v>18.14</v>
          </cell>
        </row>
        <row r="2068">
          <cell r="A2068">
            <v>6298</v>
          </cell>
          <cell r="B2068" t="str">
            <v>INSUMO NACIONAL CAIXA</v>
          </cell>
          <cell r="C2068" t="str">
            <v>TE FERRO GALVANIZADO 90G 2"</v>
          </cell>
          <cell r="D2068" t="str">
            <v>UN</v>
          </cell>
          <cell r="E2068">
            <v>32.93</v>
          </cell>
        </row>
        <row r="2069">
          <cell r="A2069">
            <v>6299</v>
          </cell>
          <cell r="B2069" t="str">
            <v>INSUMO NACIONAL CAIXA</v>
          </cell>
          <cell r="C2069" t="str">
            <v>TE FERRO GALVANIZADO 90G 2.1/2"</v>
          </cell>
          <cell r="D2069" t="str">
            <v>UN</v>
          </cell>
          <cell r="E2069">
            <v>57.99</v>
          </cell>
        </row>
        <row r="2070">
          <cell r="A2070">
            <v>6300</v>
          </cell>
          <cell r="B2070" t="str">
            <v>INSUMO NACIONAL CAIXA</v>
          </cell>
          <cell r="C2070" t="str">
            <v>TE FERRO GALVANIZADO 90G 4"</v>
          </cell>
          <cell r="D2070" t="str">
            <v>UN</v>
          </cell>
          <cell r="E2070">
            <v>143.32</v>
          </cell>
        </row>
        <row r="2071">
          <cell r="A2071">
            <v>6301</v>
          </cell>
          <cell r="B2071" t="str">
            <v>INSUMO NACIONAL CAIXA</v>
          </cell>
          <cell r="C2071" t="str">
            <v>TE FERRO GALVANIZADO 90G 6"</v>
          </cell>
          <cell r="D2071" t="str">
            <v>UN</v>
          </cell>
          <cell r="E2071">
            <v>385.92</v>
          </cell>
        </row>
        <row r="2072">
          <cell r="A2072">
            <v>6302</v>
          </cell>
          <cell r="B2072" t="str">
            <v>INSUMO NACIONAL CAIXA</v>
          </cell>
          <cell r="C2072" t="str">
            <v>TE DE REDUCAO DE FERRO GALVANIZADO, COM ROSCA BSP, DE 3/4" X1/2"</v>
          </cell>
          <cell r="D2072" t="str">
            <v>UN</v>
          </cell>
          <cell r="E2072">
            <v>6.14</v>
          </cell>
        </row>
        <row r="2073">
          <cell r="A2073">
            <v>6303</v>
          </cell>
          <cell r="B2073" t="str">
            <v>INSUMO NACIONAL CAIXA</v>
          </cell>
          <cell r="C2073" t="str">
            <v>TE DE REDUCAO DE FERRO GALVANIZADO, COM ROSCA BSP, DE 1" X 3/4"</v>
          </cell>
          <cell r="D2073" t="str">
            <v>UN</v>
          </cell>
          <cell r="E2073">
            <v>10.26</v>
          </cell>
        </row>
        <row r="2074">
          <cell r="A2074">
            <v>6304</v>
          </cell>
          <cell r="B2074" t="str">
            <v>INSUMO NACIONAL CAIXA</v>
          </cell>
          <cell r="C2074" t="str">
            <v>TE DE REDUCAO DE FERRO GALVANIZADO, COM ROSCA BSP, DE 1 1/2"X 3/4"</v>
          </cell>
          <cell r="D2074" t="str">
            <v>UN</v>
          </cell>
          <cell r="E2074">
            <v>17.64</v>
          </cell>
        </row>
        <row r="2075">
          <cell r="A2075">
            <v>6305</v>
          </cell>
          <cell r="B2075" t="str">
            <v>INSUMO NACIONAL CAIXA</v>
          </cell>
          <cell r="C2075" t="str">
            <v>TE DE REDUCAO DE FERRO GALVANIZADO, COM ROSCA BSP, DE 2" X 1"</v>
          </cell>
          <cell r="D2075" t="str">
            <v>UN</v>
          </cell>
          <cell r="E2075">
            <v>31.86</v>
          </cell>
        </row>
        <row r="2076">
          <cell r="A2076">
            <v>6306</v>
          </cell>
          <cell r="B2076" t="str">
            <v>INSUMO NACIONAL CAIXA</v>
          </cell>
          <cell r="C2076" t="str">
            <v>TE DE REDUCAO DE FERRO GALVANIZADO, COM ROSCA BSP, DE 2" X 11/4"</v>
          </cell>
          <cell r="D2076" t="str">
            <v>UN</v>
          </cell>
          <cell r="E2076">
            <v>32.24</v>
          </cell>
        </row>
        <row r="2077">
          <cell r="A2077">
            <v>6307</v>
          </cell>
          <cell r="B2077" t="str">
            <v>INSUMO NACIONAL CAIXA</v>
          </cell>
          <cell r="C2077" t="str">
            <v>TE DE REDUCAO DE FERRO GALVANIZADO, COM ROSCA BSP, DE 2 1/2"X 1"</v>
          </cell>
          <cell r="D2077" t="str">
            <v>UN</v>
          </cell>
          <cell r="E2077">
            <v>57.99</v>
          </cell>
        </row>
        <row r="2078">
          <cell r="A2078">
            <v>6308</v>
          </cell>
          <cell r="B2078" t="str">
            <v>INSUMO NACIONAL CAIXA</v>
          </cell>
          <cell r="C2078" t="str">
            <v>TE DE REDUCAO DE FERRO GALVANIZADO, COM ROSCA BSP, DE 2 1/2"X 1 1/2"</v>
          </cell>
          <cell r="D2078" t="str">
            <v>UN</v>
          </cell>
          <cell r="E2078">
            <v>58.22</v>
          </cell>
        </row>
        <row r="2079">
          <cell r="A2079">
            <v>6309</v>
          </cell>
          <cell r="B2079" t="str">
            <v>INSUMO NACIONAL CAIXA</v>
          </cell>
          <cell r="C2079" t="str">
            <v>TE DE REDUCAO DE FERRO GALVANIZADO, COM ROSCA BSP, DE 2 1/2"X 2"</v>
          </cell>
          <cell r="D2079" t="str">
            <v>UN</v>
          </cell>
          <cell r="E2079">
            <v>57.99</v>
          </cell>
        </row>
        <row r="2080">
          <cell r="A2080">
            <v>6310</v>
          </cell>
          <cell r="B2080" t="str">
            <v>INSUMO NACIONAL CAIXA</v>
          </cell>
          <cell r="C2080" t="str">
            <v>TE DE REDUCAO DE FERRO GALVANIZADO, COM ROSCA BSP, DE 3" X 1"</v>
          </cell>
          <cell r="D2080" t="str">
            <v>UN</v>
          </cell>
          <cell r="E2080">
            <v>73.41</v>
          </cell>
        </row>
        <row r="2081">
          <cell r="A2081">
            <v>6311</v>
          </cell>
          <cell r="B2081" t="str">
            <v>INSUMO NACIONAL CAIXA</v>
          </cell>
          <cell r="C2081" t="str">
            <v>TE DE REDUCAO DE FERRO GALVANIZADO, COM ROSCA BSP, DE 3" X 11/4"</v>
          </cell>
          <cell r="D2081" t="str">
            <v>UN</v>
          </cell>
          <cell r="E2081">
            <v>74.33</v>
          </cell>
        </row>
        <row r="2082">
          <cell r="A2082">
            <v>6312</v>
          </cell>
          <cell r="B2082" t="str">
            <v>INSUMO NACIONAL CAIXA</v>
          </cell>
          <cell r="C2082" t="str">
            <v>TE DE REDUCAO DE FERRO GALVANIZADO, COM ROSCA BSP, DE 3" X 11/2"</v>
          </cell>
          <cell r="D2082" t="str">
            <v>UN</v>
          </cell>
          <cell r="E2082">
            <v>75.25</v>
          </cell>
        </row>
        <row r="2083">
          <cell r="A2083">
            <v>6313</v>
          </cell>
          <cell r="B2083" t="str">
            <v>INSUMO NACIONAL CAIXA</v>
          </cell>
          <cell r="C2083" t="str">
            <v>TE DE REDUCAO DE FERRO GALVANIZADO, COM ROSCA BSP, DE 3" X 2"</v>
          </cell>
          <cell r="D2083" t="str">
            <v>UN</v>
          </cell>
          <cell r="E2083">
            <v>75.25</v>
          </cell>
        </row>
        <row r="2084">
          <cell r="A2084">
            <v>6314</v>
          </cell>
          <cell r="B2084" t="str">
            <v>INSUMO NACIONAL CAIXA</v>
          </cell>
          <cell r="C2084" t="str">
            <v>TE DE REDUCAO DE FERRO GALVANIZADO, COM ROSCA BSP, DE 3" X 21/2"</v>
          </cell>
          <cell r="D2084" t="str">
            <v>UN</v>
          </cell>
          <cell r="E2084">
            <v>75.87</v>
          </cell>
        </row>
        <row r="2085">
          <cell r="A2085">
            <v>6315</v>
          </cell>
          <cell r="B2085" t="str">
            <v>INSUMO NACIONAL CAIXA</v>
          </cell>
          <cell r="C2085" t="str">
            <v>TE DE REDUCAO DE FERRO GALVANIZADO, COM ROSCA BSP, DE 4" X 2"</v>
          </cell>
          <cell r="D2085" t="str">
            <v>UN</v>
          </cell>
          <cell r="E2085">
            <v>141.01</v>
          </cell>
        </row>
        <row r="2086">
          <cell r="A2086">
            <v>6316</v>
          </cell>
          <cell r="B2086" t="str">
            <v>INSUMO NACIONAL CAIXA</v>
          </cell>
          <cell r="C2086" t="str">
            <v>TE DE REDUCAO DE FERRO GALVANIZADO, COM ROSCA BSP, DE 4" X 3"</v>
          </cell>
          <cell r="D2086" t="str">
            <v>UN</v>
          </cell>
          <cell r="E2086">
            <v>141.01</v>
          </cell>
        </row>
        <row r="2087">
          <cell r="A2087">
            <v>6317</v>
          </cell>
          <cell r="B2087" t="str">
            <v>INSUMO NACIONAL CAIXA</v>
          </cell>
          <cell r="C2087" t="str">
            <v>TE DE REDUCAO DE FERRO GALVANIZADO, COM ROSCA BSP, DE 2 1/2"X 1 1/4"</v>
          </cell>
          <cell r="D2087" t="str">
            <v>UN</v>
          </cell>
          <cell r="E2087">
            <v>57.53</v>
          </cell>
        </row>
        <row r="2088">
          <cell r="A2088">
            <v>6318</v>
          </cell>
          <cell r="B2088" t="str">
            <v>INSUMO NACIONAL CAIXA</v>
          </cell>
          <cell r="C2088" t="str">
            <v>TE DE REDUCAO DE FERRO GALVANIZADO, COM ROSCA BSP, DE 2" X 11/2"</v>
          </cell>
          <cell r="D2088" t="str">
            <v>UN</v>
          </cell>
          <cell r="E2088">
            <v>32.78</v>
          </cell>
        </row>
        <row r="2089">
          <cell r="A2089">
            <v>6319</v>
          </cell>
          <cell r="B2089" t="str">
            <v>INSUMO NACIONAL CAIXA</v>
          </cell>
          <cell r="C2089" t="str">
            <v>TE DE REDUCAO DE FERRO GALVANIZADO, COM ROSCA BSP, DE 1 1/2"X 1"</v>
          </cell>
          <cell r="D2089" t="str">
            <v>UN</v>
          </cell>
          <cell r="E2089">
            <v>18.059999999999999</v>
          </cell>
        </row>
        <row r="2090">
          <cell r="A2090">
            <v>6320</v>
          </cell>
          <cell r="B2090" t="str">
            <v>INSUMO NACIONAL CAIXA</v>
          </cell>
          <cell r="C2090" t="str">
            <v>TE DE REDUCAO DE FERRO GALVANIZADO, COM ROSCA BSP, DE 1" X 1/2"</v>
          </cell>
          <cell r="D2090" t="str">
            <v>UN</v>
          </cell>
          <cell r="E2090">
            <v>10.029999999999999</v>
          </cell>
        </row>
        <row r="2091">
          <cell r="A2091">
            <v>6321</v>
          </cell>
          <cell r="B2091" t="str">
            <v>INSUMO NACIONAL CAIXA</v>
          </cell>
          <cell r="C2091" t="str">
            <v>TE FERRO GALVANIZADO 90G 5"</v>
          </cell>
          <cell r="D2091" t="str">
            <v>UN</v>
          </cell>
          <cell r="E2091">
            <v>269.45999999999998</v>
          </cell>
        </row>
        <row r="2092">
          <cell r="A2092">
            <v>6322</v>
          </cell>
          <cell r="B2092" t="str">
            <v>INSUMO NACIONAL CAIXA</v>
          </cell>
          <cell r="C2092" t="str">
            <v>TE FERRO GALVANIZADO 90G 3"</v>
          </cell>
          <cell r="D2092" t="str">
            <v>UN</v>
          </cell>
          <cell r="E2092">
            <v>75.25</v>
          </cell>
        </row>
        <row r="2093">
          <cell r="A2093">
            <v>6323</v>
          </cell>
          <cell r="B2093" t="str">
            <v>INSUMO NACIONAL CAIXA</v>
          </cell>
          <cell r="C2093" t="str">
            <v>TE FERRO GALVANIZADO 90G 1"</v>
          </cell>
          <cell r="D2093" t="str">
            <v>UN</v>
          </cell>
          <cell r="E2093">
            <v>10.3</v>
          </cell>
        </row>
        <row r="2094">
          <cell r="A2094">
            <v>7048</v>
          </cell>
          <cell r="B2094" t="str">
            <v>INSUMO NACIONAL CAIXA</v>
          </cell>
          <cell r="C2094" t="str">
            <v>TE, PVC PBA, BBB, 90 GRAUS, DN 50 / DE 60 MM, PARA REDE AGUA(NBR 10351)</v>
          </cell>
          <cell r="D2094" t="str">
            <v>UN</v>
          </cell>
          <cell r="E2094">
            <v>16.809999999999999</v>
          </cell>
        </row>
        <row r="2095">
          <cell r="A2095">
            <v>7049</v>
          </cell>
          <cell r="B2095" t="str">
            <v>INSUMO NACIONAL CAIXA</v>
          </cell>
          <cell r="C2095" t="str">
            <v>TE, PVC PBA, BBB, 90 GRAUS, DN 100 / DE 110 MM, PARA REDE AGUA (NBR 10351)</v>
          </cell>
          <cell r="D2095" t="str">
            <v>UN</v>
          </cell>
          <cell r="E2095">
            <v>79.459999999999994</v>
          </cell>
        </row>
        <row r="2096">
          <cell r="A2096">
            <v>7060</v>
          </cell>
          <cell r="B2096" t="str">
            <v>INSUMO NACIONAL CAIXA</v>
          </cell>
          <cell r="C2096" t="str">
            <v>TE, PVC, 90 GRAUS, BBB, JE, DN 250 MM, PARA REDE COLETORA ESGOTO (NBR 10569)</v>
          </cell>
          <cell r="D2096" t="str">
            <v>UN</v>
          </cell>
          <cell r="E2096">
            <v>1770.18</v>
          </cell>
        </row>
        <row r="2097">
          <cell r="A2097">
            <v>7061</v>
          </cell>
          <cell r="B2097" t="str">
            <v>INSUMO NACIONAL CAIXA</v>
          </cell>
          <cell r="C2097" t="str">
            <v>TE, PVC, 90 GRAUS, BBB, JE, DN 300 MM, PARA REDE COLETORA ESGOTO (NBR 10569)</v>
          </cell>
          <cell r="D2097" t="str">
            <v>UN</v>
          </cell>
          <cell r="E2097">
            <v>2203.3200000000002</v>
          </cell>
        </row>
        <row r="2098">
          <cell r="A2098">
            <v>7065</v>
          </cell>
          <cell r="B2098" t="str">
            <v>INSUMO NACIONAL CAIXA</v>
          </cell>
          <cell r="C2098" t="str">
            <v>TE, PVC, 90 GRAUS, BBB, JE, DN 400 MM, PARA REDE COLETORA ESGOTO (NBR 10569)</v>
          </cell>
          <cell r="D2098" t="str">
            <v>UN</v>
          </cell>
          <cell r="E2098">
            <v>4012.33</v>
          </cell>
        </row>
        <row r="2099">
          <cell r="A2099">
            <v>7066</v>
          </cell>
          <cell r="B2099" t="str">
            <v>INSUMO NACIONAL CAIXA</v>
          </cell>
          <cell r="C2099" t="str">
            <v>TE DE REDUCAO, PVC, BBB, JE, 90 GRAUS, DN 200 X 150 MM, PARAREDE COLETORA ESGOTO (NBR 10569)</v>
          </cell>
          <cell r="D2099" t="str">
            <v>UN</v>
          </cell>
          <cell r="E2099">
            <v>536.27</v>
          </cell>
        </row>
        <row r="2100">
          <cell r="A2100">
            <v>7068</v>
          </cell>
          <cell r="B2100" t="str">
            <v>INSUMO NACIONAL CAIXA</v>
          </cell>
          <cell r="C2100" t="str">
            <v>TE DE REDUCAO, PVC, BBB, JE, 90 GRAUS, DN 250 X 150 MM, PARAREDE COLETORA ESGOTO (NBR 10569)</v>
          </cell>
          <cell r="D2100" t="str">
            <v>UN</v>
          </cell>
          <cell r="E2100">
            <v>595.30999999999995</v>
          </cell>
        </row>
        <row r="2101">
          <cell r="A2101">
            <v>7069</v>
          </cell>
          <cell r="B2101" t="str">
            <v>INSUMO NACIONAL CAIXA</v>
          </cell>
          <cell r="C2101" t="str">
            <v>TE, PVC, 90 GRAUS, BBB, JE, DN 150 MM, PARA REDE COLETORA ESGOTO (NBR 10569)</v>
          </cell>
          <cell r="D2101" t="str">
            <v>UN</v>
          </cell>
          <cell r="E2101">
            <v>411.8</v>
          </cell>
        </row>
        <row r="2102">
          <cell r="A2102">
            <v>7070</v>
          </cell>
          <cell r="B2102" t="str">
            <v>INSUMO NACIONAL CAIXA</v>
          </cell>
          <cell r="C2102" t="str">
            <v>TE, PVC, 90 GRAUS, BBB, JE, DN 200 MM, PARA REDE COLETORA ESGOTO (NBR 10569)</v>
          </cell>
          <cell r="D2102" t="str">
            <v>UN</v>
          </cell>
          <cell r="E2102">
            <v>615.80999999999995</v>
          </cell>
        </row>
        <row r="2103">
          <cell r="A2103">
            <v>7082</v>
          </cell>
          <cell r="B2103" t="str">
            <v>INSUMO NACIONAL CAIXA</v>
          </cell>
          <cell r="C2103" t="str">
            <v>TE, PVC, 90 GRAUS, BBB, JE, DN 100 MM, PARA REDE COLETORA ESGOTO (NBR 10569)</v>
          </cell>
          <cell r="D2103" t="str">
            <v>UN</v>
          </cell>
          <cell r="E2103">
            <v>167.67</v>
          </cell>
        </row>
        <row r="2104">
          <cell r="A2104">
            <v>7088</v>
          </cell>
          <cell r="B2104" t="str">
            <v>INSUMO NACIONAL CAIXA</v>
          </cell>
          <cell r="C2104" t="str">
            <v>TE, PVC PBA, BBB, 90 GRAUS, DN 75 / DE 85 MM, PARA REDE AGUA(NBR 10351)</v>
          </cell>
          <cell r="D2104" t="str">
            <v>UN</v>
          </cell>
          <cell r="E2104">
            <v>41.08</v>
          </cell>
        </row>
        <row r="2105">
          <cell r="A2105">
            <v>7091</v>
          </cell>
          <cell r="B2105" t="str">
            <v>INSUMO NACIONAL CAIXA</v>
          </cell>
          <cell r="C2105" t="str">
            <v>TE SANITARIO, PVC, DN 100 X 100 MM, SERIE NORMAL, PARA ESGOTO PREDIAL</v>
          </cell>
          <cell r="D2105" t="str">
            <v>UN</v>
          </cell>
          <cell r="E2105">
            <v>10.39</v>
          </cell>
        </row>
        <row r="2106">
          <cell r="A2106">
            <v>7094</v>
          </cell>
          <cell r="B2106" t="str">
            <v>INSUMO NACIONAL CAIXA</v>
          </cell>
          <cell r="C2106" t="str">
            <v>TE PVC ROSCAVEL 90 GRAUS, 1", PARA  AGUA FRIA PREDIAL</v>
          </cell>
          <cell r="D2106" t="str">
            <v>UN</v>
          </cell>
          <cell r="E2106">
            <v>5.87</v>
          </cell>
        </row>
        <row r="2107">
          <cell r="A2107">
            <v>7097</v>
          </cell>
          <cell r="B2107" t="str">
            <v>INSUMO NACIONAL CAIXA</v>
          </cell>
          <cell r="C2107" t="str">
            <v>TE SANITARIO, PVC, DN 50 X 50 MM, SERIE NORMAL, PARA ESGOTOPREDIAL</v>
          </cell>
          <cell r="D2107" t="str">
            <v>UN</v>
          </cell>
          <cell r="E2107">
            <v>4.6100000000000003</v>
          </cell>
        </row>
        <row r="2108">
          <cell r="A2108">
            <v>7098</v>
          </cell>
          <cell r="B2108" t="str">
            <v>INSUMO NACIONAL CAIXA</v>
          </cell>
          <cell r="C2108" t="str">
            <v>TE PVC, ROSCAVEL, 90 GRAUS, 1/2",  AGUA FRIA PREDIAL</v>
          </cell>
          <cell r="D2108" t="str">
            <v>UN</v>
          </cell>
          <cell r="E2108">
            <v>1.65</v>
          </cell>
        </row>
        <row r="2109">
          <cell r="A2109">
            <v>7103</v>
          </cell>
          <cell r="B2109" t="str">
            <v>INSUMO NACIONAL CAIXA</v>
          </cell>
          <cell r="C2109" t="str">
            <v>TE PVC, SOLDAVEL, COM ROSCA NA BOLSA CENTRAL, 90 GRAUS, 32 MM X 3/4", PARA AGUA FRIA PREDIAL</v>
          </cell>
          <cell r="D2109" t="str">
            <v>UN</v>
          </cell>
          <cell r="E2109">
            <v>11.52</v>
          </cell>
        </row>
        <row r="2110">
          <cell r="A2110">
            <v>7104</v>
          </cell>
          <cell r="B2110" t="str">
            <v>INSUMO NACIONAL CAIXA</v>
          </cell>
          <cell r="C2110" t="str">
            <v>TE DE REDUCAO, PVC, SOLDAVEL, 90 GRAUS, 25 MM X 20 MM, PARAAGUA FRIA PREDIAL</v>
          </cell>
          <cell r="D2110" t="str">
            <v>UN</v>
          </cell>
          <cell r="E2110">
            <v>2.11</v>
          </cell>
        </row>
        <row r="2111">
          <cell r="A2111">
            <v>7105</v>
          </cell>
          <cell r="B2111" t="str">
            <v>INSUMO NACIONAL CAIXA</v>
          </cell>
          <cell r="C2111" t="str">
            <v>TE DE INSPECAO, PVC,  100 X 75 MM, SERIE NORMAL PARA ESGOTOPREDIAL</v>
          </cell>
          <cell r="D2111" t="str">
            <v>UN</v>
          </cell>
          <cell r="E2111">
            <v>25.76</v>
          </cell>
        </row>
        <row r="2112">
          <cell r="A2112">
            <v>7106</v>
          </cell>
          <cell r="B2112" t="str">
            <v>INSUMO NACIONAL CAIXA</v>
          </cell>
          <cell r="C2112" t="str">
            <v>TE DE REDUCAO, PVC, SOLDAVEL, 90 GRAUS, 110 MM X 60 MM, PARAAGUA FRIA PREDIAL</v>
          </cell>
          <cell r="D2112" t="str">
            <v>UN</v>
          </cell>
          <cell r="E2112">
            <v>76.900000000000006</v>
          </cell>
        </row>
        <row r="2113">
          <cell r="A2113">
            <v>7108</v>
          </cell>
          <cell r="B2113" t="str">
            <v>INSUMO NACIONAL CAIXA</v>
          </cell>
          <cell r="C2113" t="str">
            <v>TE DE REDUCAO, PVC, SOLDAVEL, 90 GRAUS, 50 MM X 20 MM, PARAAGUA FRIA PREDIAL</v>
          </cell>
          <cell r="D2113" t="str">
            <v>UN</v>
          </cell>
          <cell r="E2113">
            <v>6.21</v>
          </cell>
        </row>
        <row r="2114">
          <cell r="A2114">
            <v>7109</v>
          </cell>
          <cell r="B2114" t="str">
            <v>INSUMO NACIONAL CAIXA</v>
          </cell>
          <cell r="C2114" t="str">
            <v>TE PVC, SOLDAVEL, COM ROSCA NA BOLSA CENTRAL, 90 GRAUS, 20 MM X 1/2", PARA AGUA FRIA PREDIAL</v>
          </cell>
          <cell r="D2114" t="str">
            <v>UN</v>
          </cell>
          <cell r="E2114">
            <v>1.64</v>
          </cell>
        </row>
        <row r="2115">
          <cell r="A2115">
            <v>7110</v>
          </cell>
          <cell r="B2115" t="str">
            <v>INSUMO NACIONAL CAIXA</v>
          </cell>
          <cell r="C2115" t="str">
            <v>TE PVC, ROSCAVEL, 90 GRAUS, 2",  AGUA FRIA PREDIAL</v>
          </cell>
          <cell r="D2115" t="str">
            <v>UN</v>
          </cell>
          <cell r="E2115">
            <v>23.65</v>
          </cell>
        </row>
        <row r="2116">
          <cell r="A2116">
            <v>7114</v>
          </cell>
          <cell r="B2116" t="str">
            <v>INSUMO NACIONAL CAIXA</v>
          </cell>
          <cell r="C2116" t="str">
            <v>TE PVC, SOLDAVEL, COM BUCHA DE LATAO NA BOLSA CENTRAL, 90 GRAUS, 32 MM X 3/4", PARA AGUA FRIA PREDIAL</v>
          </cell>
          <cell r="D2116" t="str">
            <v>UN</v>
          </cell>
          <cell r="E2116">
            <v>11.52</v>
          </cell>
        </row>
        <row r="2117">
          <cell r="A2117">
            <v>7116</v>
          </cell>
          <cell r="B2117" t="str">
            <v>INSUMO NACIONAL CAIXA</v>
          </cell>
          <cell r="C2117" t="str">
            <v>TE PVC SOLDAVEL, BBB, 90 GRAUS, DN 40 MM, PARA ESGOTO SECUNDARIO PREDIAL</v>
          </cell>
          <cell r="D2117" t="str">
            <v>UN</v>
          </cell>
          <cell r="E2117">
            <v>1.91</v>
          </cell>
        </row>
        <row r="2118">
          <cell r="A2118">
            <v>7117</v>
          </cell>
          <cell r="B2118" t="str">
            <v>INSUMO NACIONAL CAIXA</v>
          </cell>
          <cell r="C2118" t="str">
            <v>TE PVC ROSCAVEL, 90 GRAUS, 1 1/4",  AGUA FRIA PREDIAL</v>
          </cell>
          <cell r="D2118" t="str">
            <v>UN</v>
          </cell>
          <cell r="E2118">
            <v>9.9600000000000009</v>
          </cell>
        </row>
        <row r="2119">
          <cell r="A2119">
            <v>7118</v>
          </cell>
          <cell r="B2119" t="str">
            <v>INSUMO NACIONAL CAIXA</v>
          </cell>
          <cell r="C2119" t="str">
            <v>TE PVC, ROSCAVEL, 90 GRAUS, 1 1/2", AGUA FRIA PREDIAL</v>
          </cell>
          <cell r="D2119" t="str">
            <v>UN</v>
          </cell>
          <cell r="E2119">
            <v>13.09</v>
          </cell>
        </row>
        <row r="2120">
          <cell r="A2120">
            <v>7119</v>
          </cell>
          <cell r="B2120" t="str">
            <v>INSUMO NACIONAL CAIXA</v>
          </cell>
          <cell r="C2120" t="str">
            <v>TE DE REDUCAO COM ROSCA, PVC, 90 GRAUS, 1 X 3/4", PARA AGUAFRIA PREDIAL</v>
          </cell>
          <cell r="D2120" t="str">
            <v>UN</v>
          </cell>
          <cell r="E2120">
            <v>5.68</v>
          </cell>
        </row>
        <row r="2121">
          <cell r="A2121">
            <v>7120</v>
          </cell>
          <cell r="B2121" t="str">
            <v>INSUMO NACIONAL CAIXA</v>
          </cell>
          <cell r="C2121" t="str">
            <v>TE DE REDUCAO COM ROSCA, PVC, 90 GRAUS, 3/4 X 1/2", PARA AGUA FRIA PREDIAL</v>
          </cell>
          <cell r="D2121" t="str">
            <v>UN</v>
          </cell>
          <cell r="E2121">
            <v>3.36</v>
          </cell>
        </row>
        <row r="2122">
          <cell r="A2122">
            <v>7121</v>
          </cell>
          <cell r="B2122" t="str">
            <v>INSUMO NACIONAL CAIXA</v>
          </cell>
          <cell r="C2122" t="str">
            <v>TE PVC, SOLDAVEL, COM BUCHA DE LATAO NA BOLSA CENTRAL, 90 GRAUS, 20 MM X 1/2", PARA AGUA FRIA PREDIAL</v>
          </cell>
          <cell r="D2122" t="str">
            <v>UN</v>
          </cell>
          <cell r="E2122">
            <v>6.13</v>
          </cell>
        </row>
        <row r="2123">
          <cell r="A2123">
            <v>7122</v>
          </cell>
          <cell r="B2123" t="str">
            <v>INSUMO NACIONAL CAIXA</v>
          </cell>
          <cell r="C2123" t="str">
            <v>TE PVC, SOLDAVEL, COM BUCHA DE LATAO NA BOLSA CENTRAL, 90 GRAUS, 25 MM X 3/4", PARA AGUA FRIA PREDIAL</v>
          </cell>
          <cell r="D2123" t="str">
            <v>UN</v>
          </cell>
          <cell r="E2123">
            <v>6.9</v>
          </cell>
        </row>
        <row r="2124">
          <cell r="A2124">
            <v>7123</v>
          </cell>
          <cell r="B2124" t="str">
            <v>INSUMO NACIONAL CAIXA</v>
          </cell>
          <cell r="C2124" t="str">
            <v>TE PVC, ROSCAVEL, 90 GRAUS, 3/4", AGUA FRIA PREDIAL</v>
          </cell>
          <cell r="D2124" t="str">
            <v>UN</v>
          </cell>
          <cell r="E2124">
            <v>2.1800000000000002</v>
          </cell>
        </row>
        <row r="2125">
          <cell r="A2125">
            <v>7126</v>
          </cell>
          <cell r="B2125" t="str">
            <v>INSUMO NACIONAL CAIXA</v>
          </cell>
          <cell r="C2125" t="str">
            <v>TE REDUCAO PVC, ROSCAVEL, 90 GRAUS,  1.1/2" X 3/4",  AGUA FRIA PREDIAL</v>
          </cell>
          <cell r="D2125" t="str">
            <v>UN</v>
          </cell>
          <cell r="E2125">
            <v>10.47</v>
          </cell>
        </row>
        <row r="2126">
          <cell r="A2126">
            <v>7128</v>
          </cell>
          <cell r="B2126" t="str">
            <v>INSUMO NACIONAL CAIXA</v>
          </cell>
          <cell r="C2126" t="str">
            <v>TE DE REDUCAO, PVC, SOLDAVEL, 90 GRAUS, 40 MM X 32 MM, PARAAGUA FRIA PREDIAL</v>
          </cell>
          <cell r="D2126" t="str">
            <v>UN</v>
          </cell>
          <cell r="E2126">
            <v>5.61</v>
          </cell>
        </row>
        <row r="2127">
          <cell r="A2127">
            <v>7129</v>
          </cell>
          <cell r="B2127" t="str">
            <v>INSUMO NACIONAL CAIXA</v>
          </cell>
          <cell r="C2127" t="str">
            <v>TE DE REDUCAO, PVC, SOLDAVEL, 90 GRAUS, 50 MM X 25 MM, PARAAGUA FRIA PREDIAL</v>
          </cell>
          <cell r="D2127" t="str">
            <v>UN</v>
          </cell>
          <cell r="E2127">
            <v>6.24</v>
          </cell>
        </row>
        <row r="2128">
          <cell r="A2128">
            <v>7130</v>
          </cell>
          <cell r="B2128" t="str">
            <v>INSUMO NACIONAL CAIXA</v>
          </cell>
          <cell r="C2128" t="str">
            <v>TE DE REDUCAO, PVC, SOLDAVEL, 90 GRAUS, 50 MM X 32 MM, PARAAGUA FRIA PREDIAL</v>
          </cell>
          <cell r="D2128" t="str">
            <v>UN</v>
          </cell>
          <cell r="E2128">
            <v>8.4600000000000009</v>
          </cell>
        </row>
        <row r="2129">
          <cell r="A2129">
            <v>7131</v>
          </cell>
          <cell r="B2129" t="str">
            <v>INSUMO NACIONAL CAIXA</v>
          </cell>
          <cell r="C2129" t="str">
            <v>TE DE REDUCAO, PVC, SOLDAVEL, 90 GRAUS, 50 MM X 40 MM, PARAAGUA FRIA PREDIAL</v>
          </cell>
          <cell r="D2129" t="str">
            <v>UN</v>
          </cell>
          <cell r="E2129">
            <v>9.7200000000000006</v>
          </cell>
        </row>
        <row r="2130">
          <cell r="A2130">
            <v>7132</v>
          </cell>
          <cell r="B2130" t="str">
            <v>INSUMO NACIONAL CAIXA</v>
          </cell>
          <cell r="C2130" t="str">
            <v>TE DE REDUCAO, PVC, SOLDAVEL, 90 GRAUS, 75 MM X 50 MM, PARAAGUA FRIA PREDIAL</v>
          </cell>
          <cell r="D2130" t="str">
            <v>UN</v>
          </cell>
          <cell r="E2130">
            <v>28.98</v>
          </cell>
        </row>
        <row r="2131">
          <cell r="A2131">
            <v>7133</v>
          </cell>
          <cell r="B2131" t="str">
            <v>INSUMO NACIONAL CAIXA</v>
          </cell>
          <cell r="C2131" t="str">
            <v>TE DE REDUCAO, PVC, SOLDAVEL, 90 GRAUS, 85 MM X 60 MM, PARAAGUA FRIA PREDIAL</v>
          </cell>
          <cell r="D2131" t="str">
            <v>UN</v>
          </cell>
          <cell r="E2131">
            <v>45.99</v>
          </cell>
        </row>
        <row r="2132">
          <cell r="A2132">
            <v>7135</v>
          </cell>
          <cell r="B2132" t="str">
            <v>INSUMO NACIONAL CAIXA</v>
          </cell>
          <cell r="C2132" t="str">
            <v>TE PVC, SOLDAVEL, COM ROSCA NA BOLSA CENTRAL, 90 GRAUS, 25 MM X 1/2", PARA AGUA FRIA PREDIAL</v>
          </cell>
          <cell r="D2132" t="str">
            <v>UN</v>
          </cell>
          <cell r="E2132">
            <v>2.6</v>
          </cell>
        </row>
        <row r="2133">
          <cell r="A2133">
            <v>7136</v>
          </cell>
          <cell r="B2133" t="str">
            <v>INSUMO NACIONAL CAIXA</v>
          </cell>
          <cell r="C2133" t="str">
            <v>TE DE REDUCAO, PVC, SOLDAVEL, 90 GRAUS, 32 MM X 25 MM, PARAAGUA FRIA PREDIAL</v>
          </cell>
          <cell r="D2133" t="str">
            <v>UN</v>
          </cell>
          <cell r="E2133">
            <v>4.1100000000000003</v>
          </cell>
        </row>
        <row r="2134">
          <cell r="A2134">
            <v>7137</v>
          </cell>
          <cell r="B2134" t="str">
            <v>INSUMO NACIONAL CAIXA</v>
          </cell>
          <cell r="C2134" t="str">
            <v>TE PVC, SOLDAVEL, COM BUCHA DE LATAO NA BOLSA CENTRAL, 90 GRAUS, 25 MM X 1/2", PARA AGUA FRIA PREDIAL</v>
          </cell>
          <cell r="D2134" t="str">
            <v>UN</v>
          </cell>
          <cell r="E2134">
            <v>6.7</v>
          </cell>
        </row>
        <row r="2135">
          <cell r="A2135">
            <v>7138</v>
          </cell>
          <cell r="B2135" t="str">
            <v>INSUMO NACIONAL CAIXA</v>
          </cell>
          <cell r="C2135" t="str">
            <v>TE SOLDAVEL, PVC, 90 GRAUS, 20 MM, PARA AGUA FRIA PREDIAL (NBR 5648)</v>
          </cell>
          <cell r="D2135" t="str">
            <v>UN</v>
          </cell>
          <cell r="E2135">
            <v>0.64</v>
          </cell>
        </row>
        <row r="2136">
          <cell r="A2136">
            <v>7139</v>
          </cell>
          <cell r="B2136" t="str">
            <v>INSUMO NACIONAL CAIXA</v>
          </cell>
          <cell r="C2136" t="str">
            <v>TE SOLDAVEL, PVC, 90 GRAUS, 25 MM, PARA AGUA FRIA PREDIAL (NBR 5648)</v>
          </cell>
          <cell r="D2136" t="str">
            <v>UN</v>
          </cell>
          <cell r="E2136">
            <v>0.89</v>
          </cell>
        </row>
        <row r="2137">
          <cell r="A2137">
            <v>7140</v>
          </cell>
          <cell r="B2137" t="str">
            <v>INSUMO NACIONAL CAIXA</v>
          </cell>
          <cell r="C2137" t="str">
            <v>TE SOLDAVEL, PVC, 90 GRAUS, 32 MM, PARA AGUA FRIA PREDIAL (NBR 5648)</v>
          </cell>
          <cell r="D2137" t="str">
            <v>UN</v>
          </cell>
          <cell r="E2137">
            <v>2.21</v>
          </cell>
        </row>
        <row r="2138">
          <cell r="A2138">
            <v>7141</v>
          </cell>
          <cell r="B2138" t="str">
            <v>INSUMO NACIONAL CAIXA</v>
          </cell>
          <cell r="C2138" t="str">
            <v>TE SOLDAVEL, PVC, 90 GRAUS, 40 MM, PARA AGUA FRIA PREDIAL (NBR 5648)</v>
          </cell>
          <cell r="D2138" t="str">
            <v>UN</v>
          </cell>
          <cell r="E2138">
            <v>5.71</v>
          </cell>
        </row>
        <row r="2139">
          <cell r="A2139">
            <v>7142</v>
          </cell>
          <cell r="B2139" t="str">
            <v>INSUMO NACIONAL CAIXA</v>
          </cell>
          <cell r="C2139" t="str">
            <v>TE SOLDAVEL, PVC, 90 GRAUS,50 MM, PARA AGUA FRIA PREDIAL (NBR 5648)</v>
          </cell>
          <cell r="D2139" t="str">
            <v>UN</v>
          </cell>
          <cell r="E2139">
            <v>6.46</v>
          </cell>
        </row>
        <row r="2140">
          <cell r="A2140">
            <v>7143</v>
          </cell>
          <cell r="B2140" t="str">
            <v>INSUMO NACIONAL CAIXA</v>
          </cell>
          <cell r="C2140" t="str">
            <v>TE SOLDAVEL, PVC, 90 GRAUS, 60 MM, PARA AGUA FRIA PREDIAL (NBR 5648)</v>
          </cell>
          <cell r="D2140" t="str">
            <v>UN</v>
          </cell>
          <cell r="E2140">
            <v>18.52</v>
          </cell>
        </row>
        <row r="2141">
          <cell r="A2141">
            <v>7144</v>
          </cell>
          <cell r="B2141" t="str">
            <v>INSUMO NACIONAL CAIXA</v>
          </cell>
          <cell r="C2141" t="str">
            <v>TE SOLDAVEL, PVC, 90 GRAUS, 75 MM, PARA AGUA FRIA PREDIAL (NBR 5648)</v>
          </cell>
          <cell r="D2141" t="str">
            <v>UN</v>
          </cell>
          <cell r="E2141">
            <v>35.5</v>
          </cell>
        </row>
        <row r="2142">
          <cell r="A2142">
            <v>7145</v>
          </cell>
          <cell r="B2142" t="str">
            <v>INSUMO NACIONAL CAIXA</v>
          </cell>
          <cell r="C2142" t="str">
            <v>TE SOLDAVEL, PVC, 90 GRAUS, 85 MM, PARA AGUA FRIA PREDIAL (NBR 5648)</v>
          </cell>
          <cell r="D2142" t="str">
            <v>UN</v>
          </cell>
          <cell r="E2142">
            <v>55.67</v>
          </cell>
        </row>
        <row r="2143">
          <cell r="A2143">
            <v>7146</v>
          </cell>
          <cell r="B2143" t="str">
            <v>INSUMO NACIONAL CAIXA</v>
          </cell>
          <cell r="C2143" t="str">
            <v>TE SOLDAVEL, PVC, 90 GRAUS, 110 MM, PARA AGUA FRIA PREDIAL (NBR 5648)</v>
          </cell>
          <cell r="D2143" t="str">
            <v>UN</v>
          </cell>
          <cell r="E2143">
            <v>104.14</v>
          </cell>
        </row>
        <row r="2144">
          <cell r="A2144">
            <v>7153</v>
          </cell>
          <cell r="B2144" t="str">
            <v>INSUMO NACIONAL CAIXA</v>
          </cell>
          <cell r="C2144" t="str">
            <v>TECNICO EM LABORATORIO E CAMPO DE CONSTRUCAO CIVIL</v>
          </cell>
          <cell r="D2144" t="str">
            <v>H</v>
          </cell>
          <cell r="E2144">
            <v>22.21</v>
          </cell>
        </row>
        <row r="2145">
          <cell r="A2145">
            <v>7154</v>
          </cell>
          <cell r="B2145" t="str">
            <v>INSUMO NACIONAL CAIXA</v>
          </cell>
          <cell r="C2145" t="str">
            <v>TELA DE ACO SOLDADA NERVURADA CA-60, Q-138, (2,20 KG/M2), DIAMETRO DO FIO = 4,2 MM, LARGURA =  2,45 X 120 M DE COMPRIMENTO, ESPACAMENTO DA MALHA = 10 X 10 CM</v>
          </cell>
          <cell r="D2145" t="str">
            <v>KG</v>
          </cell>
          <cell r="E2145">
            <v>4.87</v>
          </cell>
        </row>
        <row r="2146">
          <cell r="A2146">
            <v>7155</v>
          </cell>
          <cell r="B2146" t="str">
            <v>INSUMO NACIONAL CAIXA</v>
          </cell>
          <cell r="C2146" t="str">
            <v>TELA DE ACO SOLDADA NERVURADA CA-60, Q-138, (2,20 KG/M2), DIAMETRO DO FIO = 4,2 MM, LARGURA =  2,45 X 120 M DE COMPRIMENTO, ESPACAMENTO DA MALHA = 10  X 10 CM</v>
          </cell>
          <cell r="D2146" t="str">
            <v>M2</v>
          </cell>
          <cell r="E2146">
            <v>10.84</v>
          </cell>
        </row>
        <row r="2147">
          <cell r="A2147">
            <v>7156</v>
          </cell>
          <cell r="B2147" t="str">
            <v>INSUMO NACIONAL CAIXA</v>
          </cell>
          <cell r="C2147" t="str">
            <v>TELA DE ACO SOLDADA NERVURADA, CA-60, Q-196, (3,11 KG/M2), DIAMETRO DO FIO = 5,0 MM, LARGURA =  2,45 M, ESPACAMENTO DA MALHA = 10 X 10 CM</v>
          </cell>
          <cell r="D2147" t="str">
            <v>M2</v>
          </cell>
          <cell r="E2147">
            <v>14.65</v>
          </cell>
        </row>
        <row r="2148">
          <cell r="A2148">
            <v>7158</v>
          </cell>
          <cell r="B2148" t="str">
            <v>INSUMO NACIONAL CAIXA</v>
          </cell>
          <cell r="C2148" t="str">
            <v>TELA DE ARAME GALV QUADRANGULAR / LOSANGULAR,  FIO 2,77 MM (12 BWG), MALHA  5 X 5 CM, H = 2 M</v>
          </cell>
          <cell r="D2148" t="str">
            <v>M2</v>
          </cell>
          <cell r="E2148">
            <v>14.46</v>
          </cell>
        </row>
        <row r="2149">
          <cell r="A2149">
            <v>7161</v>
          </cell>
          <cell r="B2149" t="str">
            <v>INSUMO NACIONAL CAIXA</v>
          </cell>
          <cell r="C2149" t="str">
            <v>TELA EM METAL PARA ESTUQUE (DEPLOYE)</v>
          </cell>
          <cell r="D2149" t="str">
            <v>M2</v>
          </cell>
          <cell r="E2149">
            <v>2.72</v>
          </cell>
        </row>
        <row r="2150">
          <cell r="A2150">
            <v>7162</v>
          </cell>
          <cell r="B2150" t="str">
            <v>INSUMO NACIONAL CAIXA</v>
          </cell>
          <cell r="C2150" t="str">
            <v>TELA DE ARAME GALV QUADRANGULAR / LOSANGULAR,  FIO 3,4 MM (10  BWG), MALHA  5 X 5 CM, H = 2 M</v>
          </cell>
          <cell r="D2150" t="str">
            <v>M2</v>
          </cell>
          <cell r="E2150">
            <v>21.74</v>
          </cell>
        </row>
        <row r="2151">
          <cell r="A2151">
            <v>7164</v>
          </cell>
          <cell r="B2151" t="str">
            <v>INSUMO NACIONAL CAIXA</v>
          </cell>
          <cell r="C2151" t="str">
            <v>TELA DE ARAME ONDULADA,  FIO *2,77* MM (10  BWG), MALHA  5 X5 CM, H = 2 M</v>
          </cell>
          <cell r="D2151" t="str">
            <v>M2</v>
          </cell>
          <cell r="E2151">
            <v>17.96</v>
          </cell>
        </row>
        <row r="2152">
          <cell r="A2152">
            <v>7167</v>
          </cell>
          <cell r="B2152" t="str">
            <v>INSUMO NACIONAL CAIXA</v>
          </cell>
          <cell r="C2152" t="str">
            <v>TELA DE ARAME GALV QUADRANGULAR / LOSANGULAR,  FIO 2,11 MM (14 BWG), MALHA  5 X 5 CM, H = 2 M</v>
          </cell>
          <cell r="D2152" t="str">
            <v>M2</v>
          </cell>
          <cell r="E2152">
            <v>9.59</v>
          </cell>
        </row>
        <row r="2153">
          <cell r="A2153">
            <v>7170</v>
          </cell>
          <cell r="B2153" t="str">
            <v>INSUMO NACIONAL CAIXA</v>
          </cell>
          <cell r="C2153" t="str">
            <v>TELA FACHADEIRA EM POLIETILENO, ROLO DE 3 X 100 M (L X C), COR BRANCA, SEM LOGOMARCA - PARA PROTECAO DE OBRAS</v>
          </cell>
          <cell r="D2153" t="str">
            <v>M2</v>
          </cell>
          <cell r="E2153">
            <v>1.5</v>
          </cell>
        </row>
        <row r="2154">
          <cell r="A2154">
            <v>7172</v>
          </cell>
          <cell r="B2154" t="str">
            <v>INSUMO NACIONAL CAIXA</v>
          </cell>
          <cell r="C2154" t="str">
            <v>!EM PROCESSO DE DESATIVACAO! TELHA CERAMICA TIPO CANAL, DE 1A. QUALIDADE, COM 50 CM (COBERTURA DE *26* TELHAS POR M2) -MILHEIRO</v>
          </cell>
          <cell r="D2154" t="str">
            <v>UN</v>
          </cell>
          <cell r="E2154">
            <v>1.4</v>
          </cell>
        </row>
        <row r="2155">
          <cell r="A2155">
            <v>7173</v>
          </cell>
          <cell r="B2155" t="str">
            <v>INSUMO NACIONAL CAIXA</v>
          </cell>
          <cell r="C2155" t="str">
            <v>TELHA CERAMICA TIPO COLONIAL, COMPRIMENTO DE *44* CM, RENDIMENTO DE *26* TELHAS/M2</v>
          </cell>
          <cell r="D2155" t="str">
            <v>MIL</v>
          </cell>
          <cell r="E2155">
            <v>1250</v>
          </cell>
        </row>
        <row r="2156">
          <cell r="A2156">
            <v>7175</v>
          </cell>
          <cell r="B2156" t="str">
            <v>INSUMO NACIONAL CAIXA</v>
          </cell>
          <cell r="C2156" t="str">
            <v>TELHA CERAMICA TIPO ROMANA, COMPRIMENTO DE *41* CM,  RENDIMENTO DE *16* TELHAS/M2</v>
          </cell>
          <cell r="D2156" t="str">
            <v>UN</v>
          </cell>
          <cell r="E2156">
            <v>1.41</v>
          </cell>
        </row>
        <row r="2157">
          <cell r="A2157">
            <v>7176</v>
          </cell>
          <cell r="B2157" t="str">
            <v>INSUMO NACIONAL CAIXA</v>
          </cell>
          <cell r="C2157" t="str">
            <v>TELHA CERAMICA TIPO COLONIAL, COMPRIMENTO DE *44* CM, RENDIMENTO DE *26* TELHAS/M2</v>
          </cell>
          <cell r="D2157" t="str">
            <v>UN</v>
          </cell>
          <cell r="E2157">
            <v>1.25</v>
          </cell>
        </row>
        <row r="2158">
          <cell r="A2158">
            <v>7180</v>
          </cell>
          <cell r="B2158" t="str">
            <v>INSUMO NACIONAL CAIXA</v>
          </cell>
          <cell r="C2158" t="str">
            <v>TELHA CERAMICA TIPO PAULISTA, COMPRIMENTO DE *48* CM, RENDIMENTO DE *26* TELHAS/M2</v>
          </cell>
          <cell r="D2158" t="str">
            <v>UN</v>
          </cell>
          <cell r="E2158">
            <v>1.6</v>
          </cell>
        </row>
        <row r="2159">
          <cell r="A2159">
            <v>7181</v>
          </cell>
          <cell r="B2159" t="str">
            <v>INSUMO NACIONAL CAIXA</v>
          </cell>
          <cell r="C2159" t="str">
            <v>CUMEEIRA PARA TELHA CERAMICA, COMPRIMENTO DE *41* CM, RENDIMENTO DE *3* TELHAS/M</v>
          </cell>
          <cell r="D2159" t="str">
            <v>UN</v>
          </cell>
          <cell r="E2159">
            <v>3.23</v>
          </cell>
        </row>
        <row r="2160">
          <cell r="A2160">
            <v>7183</v>
          </cell>
          <cell r="B2160" t="str">
            <v>INSUMO NACIONAL CAIXA</v>
          </cell>
          <cell r="C2160" t="str">
            <v>TELHA CERAMICA TIPO FRANCESA, COMPRIMENTO DE *40* CM, RENDIMENTO DE *16* TELHAS/M2</v>
          </cell>
          <cell r="D2160" t="str">
            <v>UN</v>
          </cell>
          <cell r="E2160">
            <v>2.0099999999999998</v>
          </cell>
        </row>
        <row r="2161">
          <cell r="A2161">
            <v>7184</v>
          </cell>
          <cell r="B2161" t="str">
            <v>INSUMO NACIONAL CAIXA</v>
          </cell>
          <cell r="C2161" t="str">
            <v>TELHA DE FIBRA DE VIDRO ONDULADA INCOLOR, E = 0,6 MM, DE *0,50 X 2,44* M</v>
          </cell>
          <cell r="D2161" t="str">
            <v>M2</v>
          </cell>
          <cell r="E2161">
            <v>22.6</v>
          </cell>
        </row>
        <row r="2162">
          <cell r="A2162">
            <v>7186</v>
          </cell>
          <cell r="B2162" t="str">
            <v>INSUMO NACIONAL CAIXA</v>
          </cell>
          <cell r="C2162" t="str">
            <v>TELHA DE FIBROCIMENTO ONDULADA E = 6 MM, DE 1,83 X 1,10 M (SEM AMIANTO)</v>
          </cell>
          <cell r="D2162" t="str">
            <v>UN</v>
          </cell>
          <cell r="E2162">
            <v>39.83</v>
          </cell>
        </row>
        <row r="2163">
          <cell r="A2163">
            <v>7189</v>
          </cell>
          <cell r="B2163" t="str">
            <v>INSUMO NACIONAL CAIXA</v>
          </cell>
          <cell r="C2163" t="str">
            <v>TELHA DE FIBROCIMENTO ONDULADA E = 8 MM, DE 2,44 X 1,10 M (SEM AMIANTO)</v>
          </cell>
          <cell r="D2163" t="str">
            <v>UN</v>
          </cell>
          <cell r="E2163">
            <v>73.44</v>
          </cell>
        </row>
        <row r="2164">
          <cell r="A2164">
            <v>7190</v>
          </cell>
          <cell r="B2164" t="str">
            <v>INSUMO NACIONAL CAIXA</v>
          </cell>
          <cell r="C2164" t="str">
            <v>TELHA DE FIBROCIMENTO ONDULADA E= 4 MM, DE *1,22  X 0,50* M(SEM AMIANTO)</v>
          </cell>
          <cell r="D2164" t="str">
            <v>UN</v>
          </cell>
          <cell r="E2164">
            <v>6.93</v>
          </cell>
        </row>
        <row r="2165">
          <cell r="A2165">
            <v>7191</v>
          </cell>
          <cell r="B2165" t="str">
            <v>INSUMO NACIONAL CAIXA</v>
          </cell>
          <cell r="C2165" t="str">
            <v>TELHA DE FIBROCIMENTO ONDULADA E = 4 MM, DE *2,44  X 0,50* M(SEM AMIANTO)</v>
          </cell>
          <cell r="D2165" t="str">
            <v>UN</v>
          </cell>
          <cell r="E2165">
            <v>13.97</v>
          </cell>
        </row>
        <row r="2166">
          <cell r="A2166">
            <v>7192</v>
          </cell>
          <cell r="B2166" t="str">
            <v>INSUMO NACIONAL CAIXA</v>
          </cell>
          <cell r="C2166" t="str">
            <v>TELHA DE FIBROCIMENTO ONDULADA E = 8 MM, DE *1,53  X 1,10* M(SEM AMIANTO)</v>
          </cell>
          <cell r="D2166" t="str">
            <v>UN</v>
          </cell>
          <cell r="E2166">
            <v>43.8</v>
          </cell>
        </row>
        <row r="2167">
          <cell r="A2167">
            <v>7193</v>
          </cell>
          <cell r="B2167" t="str">
            <v>INSUMO NACIONAL CAIXA</v>
          </cell>
          <cell r="C2167" t="str">
            <v>TELHA DE FIBROCIMENTO ONDULADA E = 8 MM, DE *1,83  X 1,10* M(SEM AMIANTO)</v>
          </cell>
          <cell r="D2167" t="str">
            <v>UN</v>
          </cell>
          <cell r="E2167">
            <v>52.29</v>
          </cell>
        </row>
        <row r="2168">
          <cell r="A2168">
            <v>7194</v>
          </cell>
          <cell r="B2168" t="str">
            <v>INSUMO NACIONAL CAIXA</v>
          </cell>
          <cell r="C2168" t="str">
            <v>TELHA DE FIBROCIMENTO ONDULADA E = 6 MM, DE *2,44  X 1,10* M(SEM AMIANTO)</v>
          </cell>
          <cell r="D2168" t="str">
            <v>M2</v>
          </cell>
          <cell r="E2168">
            <v>19.75</v>
          </cell>
        </row>
        <row r="2169">
          <cell r="A2169">
            <v>7195</v>
          </cell>
          <cell r="B2169" t="str">
            <v>INSUMO NACIONAL CAIXA</v>
          </cell>
          <cell r="C2169" t="str">
            <v>TELHA DE FIBROCIMENTO ONDULADA E = 6 MM, DE *1,53  X 1,10* M(SEM AMIANTO)</v>
          </cell>
          <cell r="D2169" t="str">
            <v>UN</v>
          </cell>
          <cell r="E2169">
            <v>33.29</v>
          </cell>
        </row>
        <row r="2170">
          <cell r="A2170">
            <v>7197</v>
          </cell>
          <cell r="B2170" t="str">
            <v>INSUMO NACIONAL CAIXA</v>
          </cell>
          <cell r="C2170" t="str">
            <v>TELHA DE FIBROCIMENTO ONDULADA E = 6 MM, DE *3,66  X 1,10* M(SEM AMIANTO)</v>
          </cell>
          <cell r="D2170" t="str">
            <v>UN</v>
          </cell>
          <cell r="E2170">
            <v>79.64</v>
          </cell>
        </row>
        <row r="2171">
          <cell r="A2171">
            <v>7198</v>
          </cell>
          <cell r="B2171" t="str">
            <v>INSUMO NACIONAL CAIXA</v>
          </cell>
          <cell r="C2171" t="str">
            <v>TELHA DE FIBROCIMENTO ONDULADA E = 8 MM, DE *3,66  X 1,10* M(SEM AMIANTO)</v>
          </cell>
          <cell r="D2171" t="str">
            <v>M2</v>
          </cell>
          <cell r="E2171">
            <v>27.34</v>
          </cell>
        </row>
        <row r="2172">
          <cell r="A2172">
            <v>7202</v>
          </cell>
          <cell r="B2172" t="str">
            <v>INSUMO NACIONAL CAIXA</v>
          </cell>
          <cell r="C2172" t="str">
            <v>TELHA DE FIBROCIMENTO E= 8 MM, DE *3,70 X 1,06* M (SEM AMIANTO)</v>
          </cell>
          <cell r="D2172" t="str">
            <v>M2</v>
          </cell>
          <cell r="E2172">
            <v>40.43</v>
          </cell>
        </row>
        <row r="2173">
          <cell r="A2173">
            <v>7207</v>
          </cell>
          <cell r="B2173" t="str">
            <v>INSUMO NACIONAL CAIXA</v>
          </cell>
          <cell r="C2173" t="str">
            <v>TELHA DE FIBROCIMENTO ONDULADA E = 6 MM, DE *2,44  X 1,10* M(SEM AMIANTO)</v>
          </cell>
          <cell r="D2173" t="str">
            <v>UN</v>
          </cell>
          <cell r="E2173">
            <v>53.01</v>
          </cell>
        </row>
        <row r="2174">
          <cell r="A2174">
            <v>7210</v>
          </cell>
          <cell r="B2174" t="str">
            <v>INSUMO NACIONAL CAIXA</v>
          </cell>
          <cell r="C2174" t="str">
            <v>TELHA ESTRUTURAL DE FIBROCIMENTO 1 ABA, DE 0,52 X 4,50 M (SEM AMIANTO)</v>
          </cell>
          <cell r="D2174" t="str">
            <v>UN</v>
          </cell>
          <cell r="E2174">
            <v>143.81</v>
          </cell>
        </row>
        <row r="2175">
          <cell r="A2175">
            <v>7212</v>
          </cell>
          <cell r="B2175" t="str">
            <v>INSUMO NACIONAL CAIXA</v>
          </cell>
          <cell r="C2175" t="str">
            <v>TELHA ESTRUTURAL DE FIBROCIMENTO 1 ABA, DE 0,52 X 7,20 M (SEM AMIANTO)</v>
          </cell>
          <cell r="D2175" t="str">
            <v>UN</v>
          </cell>
          <cell r="E2175">
            <v>230.06</v>
          </cell>
        </row>
        <row r="2176">
          <cell r="A2176">
            <v>7213</v>
          </cell>
          <cell r="B2176" t="str">
            <v>INSUMO NACIONAL CAIXA</v>
          </cell>
          <cell r="C2176" t="str">
            <v>TELHA DE FIBROCIMENTO ONDULADA E = 4 MM, DE *2,44  X 0,50* M(SEM AMIANTO)</v>
          </cell>
          <cell r="D2176" t="str">
            <v>M2</v>
          </cell>
          <cell r="E2176">
            <v>11.45</v>
          </cell>
        </row>
        <row r="2177">
          <cell r="A2177">
            <v>7214</v>
          </cell>
          <cell r="B2177" t="str">
            <v>INSUMO NACIONAL CAIXA</v>
          </cell>
          <cell r="C2177" t="str">
            <v>CUMEEIRA SHED PARA TELHA ONDULADA DE FIBROCIMENTO, E = 6 MM,ABA 280 MM, COMPRIMENTO 1100 MM (SEM AMIANTO)</v>
          </cell>
          <cell r="D2177" t="str">
            <v>UN</v>
          </cell>
          <cell r="E2177">
            <v>27.11</v>
          </cell>
        </row>
        <row r="2178">
          <cell r="A2178">
            <v>7215</v>
          </cell>
          <cell r="B2178" t="str">
            <v>INSUMO NACIONAL CAIXA</v>
          </cell>
          <cell r="C2178" t="str">
            <v>CUMEEIRA NORMAL PARA TELHA DE FIBROCIMENTO, CANALETE 49 OU KALHETA (SEM AMIANTO)</v>
          </cell>
          <cell r="D2178" t="str">
            <v>UN</v>
          </cell>
          <cell r="E2178">
            <v>18.93</v>
          </cell>
        </row>
        <row r="2179">
          <cell r="A2179">
            <v>7216</v>
          </cell>
          <cell r="B2179" t="str">
            <v>INSUMO NACIONAL CAIXA</v>
          </cell>
          <cell r="C2179" t="str">
            <v>CUMEEIRA NORMAL PARA TELHA DE FIBROCIMENTO CANALETE 90 OU KALHETAO (SEM AMIANTO)</v>
          </cell>
          <cell r="D2179" t="str">
            <v>UN</v>
          </cell>
          <cell r="E2179">
            <v>79.12</v>
          </cell>
        </row>
        <row r="2180">
          <cell r="A2180">
            <v>7219</v>
          </cell>
          <cell r="B2180" t="str">
            <v>INSUMO NACIONAL CAIXA</v>
          </cell>
          <cell r="C2180" t="str">
            <v>CUMEEIRA UNIVERSAL PARA TELHA DE FIBROCIMENTO ONDULADA, E =6MM, DE 1,10 X 0,21 M (SEM AMIANTO)</v>
          </cell>
          <cell r="D2180" t="str">
            <v>UN</v>
          </cell>
          <cell r="E2180">
            <v>28.06</v>
          </cell>
        </row>
        <row r="2181">
          <cell r="A2181">
            <v>7220</v>
          </cell>
          <cell r="B2181" t="str">
            <v>INSUMO NACIONAL CAIXA</v>
          </cell>
          <cell r="C2181" t="str">
            <v>TELHA ESTRUTURAL DE FIBROCIMENTO, CANALETE 90 OU KALHETAO, C= 7,40 M (SEM AMIANTO)</v>
          </cell>
          <cell r="D2181" t="str">
            <v>UN</v>
          </cell>
          <cell r="E2181">
            <v>391.44</v>
          </cell>
        </row>
        <row r="2182">
          <cell r="A2182">
            <v>7221</v>
          </cell>
          <cell r="B2182" t="str">
            <v>INSUMO NACIONAL CAIXA</v>
          </cell>
          <cell r="C2182" t="str">
            <v>TELHA ESTRUTURAL DE FIBROCIMENTO, CANALETE 49 OU KALHETA, 1ABA, C = 4,50 M (SEM AMIANTO)</v>
          </cell>
          <cell r="D2182" t="str">
            <v>M2</v>
          </cell>
          <cell r="E2182">
            <v>61.45</v>
          </cell>
        </row>
        <row r="2183">
          <cell r="A2183">
            <v>7223</v>
          </cell>
          <cell r="B2183" t="str">
            <v>INSUMO NACIONAL CAIXA</v>
          </cell>
          <cell r="C2183" t="str">
            <v>TELHA ESTRUTURAL DE FIBROCIMENTO, CANALETE 49 OU KALHETA, 1ABA, C = 2,50,M (SEM AMIANTO)</v>
          </cell>
          <cell r="D2183" t="str">
            <v>UN</v>
          </cell>
          <cell r="E2183">
            <v>79.33</v>
          </cell>
        </row>
        <row r="2184">
          <cell r="A2184">
            <v>7224</v>
          </cell>
          <cell r="B2184" t="str">
            <v>INSUMO NACIONAL CAIXA</v>
          </cell>
          <cell r="C2184" t="str">
            <v>TELHA ESTRUTURAL DE FIBROCIMENTO, CANALETE 49 OU KALHETA, 1ABA, C = 4,00 M (SEM AMIANTO)</v>
          </cell>
          <cell r="D2184" t="str">
            <v>UN</v>
          </cell>
          <cell r="E2184">
            <v>126.39</v>
          </cell>
        </row>
        <row r="2185">
          <cell r="A2185">
            <v>7225</v>
          </cell>
          <cell r="B2185" t="str">
            <v>INSUMO NACIONAL CAIXA</v>
          </cell>
          <cell r="C2185" t="str">
            <v>TELHA ESTRUTURAL DE FIBROCIMENTO, CANALETE 49 OU KALHETA, 1ABA, C = 5,00 M (SEM AMIANTO)</v>
          </cell>
          <cell r="D2185" t="str">
            <v>UN</v>
          </cell>
          <cell r="E2185">
            <v>159.80000000000001</v>
          </cell>
        </row>
        <row r="2186">
          <cell r="A2186">
            <v>7226</v>
          </cell>
          <cell r="B2186" t="str">
            <v>INSUMO NACIONAL CAIXA</v>
          </cell>
          <cell r="C2186" t="str">
            <v>TELHA ESTRUTURAL DE FIBROCIMENTO, CANALETE 49 OU KALHETA, 1ABA, C = 5,50 M (SEM AMIANTO)</v>
          </cell>
          <cell r="D2186" t="str">
            <v>UN</v>
          </cell>
          <cell r="E2186">
            <v>175.85</v>
          </cell>
        </row>
        <row r="2187">
          <cell r="A2187">
            <v>7227</v>
          </cell>
          <cell r="B2187" t="str">
            <v>INSUMO NACIONAL CAIXA</v>
          </cell>
          <cell r="C2187" t="str">
            <v>TELHA ESTRUTURAL DE FIBROCIMENTO, CANALETE 49 OU KALHETA, 1ABA, C = 6,50 M (SEM AMIANTO)</v>
          </cell>
          <cell r="D2187" t="str">
            <v>UN</v>
          </cell>
          <cell r="E2187">
            <v>207.77</v>
          </cell>
        </row>
        <row r="2188">
          <cell r="A2188">
            <v>7229</v>
          </cell>
          <cell r="B2188" t="str">
            <v>INSUMO NACIONAL CAIXA</v>
          </cell>
          <cell r="C2188" t="str">
            <v>TELHA ESTRUTURAL DE FIBROCIMENTO, CANALETE 90 OU KALHETAO, C= 3,00 M (SEM AMIANTO)</v>
          </cell>
          <cell r="D2188" t="str">
            <v>UN</v>
          </cell>
          <cell r="E2188">
            <v>152.13</v>
          </cell>
        </row>
        <row r="2189">
          <cell r="A2189">
            <v>7230</v>
          </cell>
          <cell r="B2189" t="str">
            <v>INSUMO NACIONAL CAIXA</v>
          </cell>
          <cell r="C2189" t="str">
            <v>TELHA ESTRUTURAL DE FIBROCIMENTO, CANALETE 90 OU KALHETAO, C= 4,60 M (SEM AMIANTO)</v>
          </cell>
          <cell r="D2189" t="str">
            <v>UN</v>
          </cell>
          <cell r="E2189">
            <v>242.44</v>
          </cell>
        </row>
        <row r="2190">
          <cell r="A2190">
            <v>7231</v>
          </cell>
          <cell r="B2190" t="str">
            <v>INSUMO NACIONAL CAIXA</v>
          </cell>
          <cell r="C2190" t="str">
            <v>TELHA ESTRUTURAL DE FIBROCIMENTO, CANALETE 90 OU KALHETAO, C= 6,00 M (SEM AMIANTO)</v>
          </cell>
          <cell r="D2190" t="str">
            <v>UN</v>
          </cell>
          <cell r="E2190">
            <v>318.39</v>
          </cell>
        </row>
        <row r="2191">
          <cell r="A2191">
            <v>7233</v>
          </cell>
          <cell r="B2191" t="str">
            <v>INSUMO NACIONAL CAIXA</v>
          </cell>
          <cell r="C2191" t="str">
            <v>TELHA ESTRUTURAL DE FIBROCIMENTO, CANALETE 90 OU KALHETAO, C= 9,20 M (SEM AMIANTO)</v>
          </cell>
          <cell r="D2191" t="str">
            <v>UN</v>
          </cell>
          <cell r="E2191">
            <v>487.76</v>
          </cell>
        </row>
        <row r="2192">
          <cell r="A2192">
            <v>7234</v>
          </cell>
          <cell r="B2192" t="str">
            <v>INSUMO NACIONAL CAIXA</v>
          </cell>
          <cell r="C2192" t="str">
            <v>TELHA ESTRUTURAL DE FIBROCIMENTO, CANALETE 49 OU KALHETA, 1ABA, C = 3,60 M (SEM AMIANTO)</v>
          </cell>
          <cell r="D2192" t="str">
            <v>UN</v>
          </cell>
          <cell r="E2192">
            <v>114.43</v>
          </cell>
        </row>
        <row r="2193">
          <cell r="A2193">
            <v>7236</v>
          </cell>
          <cell r="B2193" t="str">
            <v>INSUMO NACIONAL CAIXA</v>
          </cell>
          <cell r="C2193" t="str">
            <v>TELHA ESTRUTURAL DE FIBROCIMENTO, CANALETE 49 OU KALHETA, 1ABA, C = 6,00 M (SEM AMIANTO)</v>
          </cell>
          <cell r="D2193" t="str">
            <v>UN</v>
          </cell>
          <cell r="E2193">
            <v>191.79</v>
          </cell>
        </row>
        <row r="2194">
          <cell r="A2194">
            <v>7237</v>
          </cell>
          <cell r="B2194" t="str">
            <v>INSUMO NACIONAL CAIXA</v>
          </cell>
          <cell r="C2194" t="str">
            <v>RUFO PARA TELHA DE FIBROCIMENTO ONDULADA (SEM AMIANTO)</v>
          </cell>
          <cell r="D2194" t="str">
            <v>UN</v>
          </cell>
          <cell r="E2194">
            <v>17.37</v>
          </cell>
        </row>
        <row r="2195">
          <cell r="A2195">
            <v>7238</v>
          </cell>
          <cell r="B2195" t="str">
            <v>INSUMO NACIONAL CAIXA</v>
          </cell>
          <cell r="C2195" t="str">
            <v>TELHA ALUMINIO ONDULADA, ALTURA = *18* MM, E = 0,5 MM</v>
          </cell>
          <cell r="D2195" t="str">
            <v>M2</v>
          </cell>
          <cell r="E2195">
            <v>25.81</v>
          </cell>
        </row>
        <row r="2196">
          <cell r="A2196">
            <v>7239</v>
          </cell>
          <cell r="B2196" t="str">
            <v>INSUMO NACIONAL CAIXA</v>
          </cell>
          <cell r="C2196" t="str">
            <v>TELHA ALUMINIO ONDULADA, ALTURA = *18* MM, E = 0,6 MM</v>
          </cell>
          <cell r="D2196" t="str">
            <v>M2</v>
          </cell>
          <cell r="E2196">
            <v>32.08</v>
          </cell>
        </row>
        <row r="2197">
          <cell r="A2197">
            <v>7240</v>
          </cell>
          <cell r="B2197" t="str">
            <v>INSUMO NACIONAL CAIXA</v>
          </cell>
          <cell r="C2197" t="str">
            <v>TELHA ALUMINIO ONDULADA, ALTURA = *18* MM, E = 0,7 MM</v>
          </cell>
          <cell r="D2197" t="str">
            <v>M2</v>
          </cell>
          <cell r="E2197">
            <v>36.840000000000003</v>
          </cell>
        </row>
        <row r="2198">
          <cell r="A2198">
            <v>7241</v>
          </cell>
          <cell r="B2198" t="str">
            <v>INSUMO NACIONAL CAIXA</v>
          </cell>
          <cell r="C2198" t="str">
            <v>CUMEEIRA ALUMINIO ONDULADA, COMPRIMENTO = *1,12* M, E = 0,8MM</v>
          </cell>
          <cell r="D2198" t="str">
            <v>M2</v>
          </cell>
          <cell r="E2198">
            <v>37.229999999999997</v>
          </cell>
        </row>
        <row r="2199">
          <cell r="A2199">
            <v>7243</v>
          </cell>
          <cell r="B2199" t="str">
            <v>INSUMO NACIONAL CAIXA</v>
          </cell>
          <cell r="C2199" t="str">
            <v>TELHA DE ACO ZINCADO TRAPEZOIDAL, A = *40* MM, E = 0,5 MM, SEM PINTURA</v>
          </cell>
          <cell r="D2199" t="str">
            <v>M2</v>
          </cell>
          <cell r="E2199">
            <v>27</v>
          </cell>
        </row>
        <row r="2200">
          <cell r="A2200">
            <v>7245</v>
          </cell>
          <cell r="B2200" t="str">
            <v>INSUMO NACIONAL CAIXA</v>
          </cell>
          <cell r="C2200" t="str">
            <v>TELHA DE VIDRO TIPO FRANCESA, *39 X 23* CM</v>
          </cell>
          <cell r="D2200" t="str">
            <v>UN</v>
          </cell>
          <cell r="E2200">
            <v>27.05</v>
          </cell>
        </row>
        <row r="2201">
          <cell r="A2201">
            <v>7246</v>
          </cell>
          <cell r="B2201" t="str">
            <v>INSUMO NACIONAL CAIXA</v>
          </cell>
          <cell r="C2201" t="str">
            <v>TELHA VIDRO TIPO CANAL OU COLONIAL, C = 46 A 50 CM</v>
          </cell>
          <cell r="D2201" t="str">
            <v>UN</v>
          </cell>
          <cell r="E2201">
            <v>25.16</v>
          </cell>
        </row>
        <row r="2202">
          <cell r="A2202">
            <v>7247</v>
          </cell>
          <cell r="B2202" t="str">
            <v>INSUMO NACIONAL CAIXA</v>
          </cell>
          <cell r="C2202" t="str">
            <v>TEODOLITO ELETRONICO, PRECISAO ANGULAR DE 5 A 7 SEGUNDOS, INCLUINDO TRIPE (LOCACAO)</v>
          </cell>
          <cell r="D2202" t="str">
            <v>H</v>
          </cell>
          <cell r="E2202">
            <v>2.59</v>
          </cell>
        </row>
        <row r="2203">
          <cell r="A2203">
            <v>7250</v>
          </cell>
          <cell r="B2203" t="str">
            <v>INSUMO NACIONAL CAIXA</v>
          </cell>
          <cell r="C2203" t="str">
            <v>!EM PROCESSO DE DESATIVACAO! TRENA EM FIBRA DE VIDRO L = 30M</v>
          </cell>
          <cell r="D2203" t="str">
            <v>H</v>
          </cell>
          <cell r="E2203">
            <v>0.23</v>
          </cell>
        </row>
        <row r="2204">
          <cell r="A2204">
            <v>7252</v>
          </cell>
          <cell r="B2204" t="str">
            <v>INSUMO NACIONAL CAIXA</v>
          </cell>
          <cell r="C2204" t="str">
            <v>NIVEL OPTICO, COM PRECISAO DE 0,7 MM, AUMENTO DE 32X (LOCACAO)</v>
          </cell>
          <cell r="D2204" t="str">
            <v>H</v>
          </cell>
          <cell r="E2204">
            <v>2.59</v>
          </cell>
        </row>
        <row r="2205">
          <cell r="A2205">
            <v>7253</v>
          </cell>
          <cell r="B2205" t="str">
            <v>INSUMO NACIONAL CAIXA</v>
          </cell>
          <cell r="C2205" t="str">
            <v>TERRA VEGETAL (GRANEL)</v>
          </cell>
          <cell r="D2205" t="str">
            <v>M3</v>
          </cell>
          <cell r="E2205">
            <v>139.28</v>
          </cell>
        </row>
        <row r="2206">
          <cell r="A2206">
            <v>7256</v>
          </cell>
          <cell r="B2206" t="str">
            <v>INSUMO NACIONAL CAIXA</v>
          </cell>
          <cell r="C2206" t="str">
            <v>TIJOLO CERAMICO MACICO APARENTE 2 FUROS, *6,5 X 10 X 20* CM</v>
          </cell>
          <cell r="D2206" t="str">
            <v>UN</v>
          </cell>
          <cell r="E2206">
            <v>0.55000000000000004</v>
          </cell>
        </row>
        <row r="2207">
          <cell r="A2207">
            <v>7258</v>
          </cell>
          <cell r="B2207" t="str">
            <v>INSUMO NACIONAL CAIXA</v>
          </cell>
          <cell r="C2207" t="str">
            <v>TIJOLO CERAMICO MACICO *5 X 10 X 20* CM</v>
          </cell>
          <cell r="D2207" t="str">
            <v>UN</v>
          </cell>
          <cell r="E2207">
            <v>0.31</v>
          </cell>
        </row>
        <row r="2208">
          <cell r="A2208">
            <v>7260</v>
          </cell>
          <cell r="B2208" t="str">
            <v>INSUMO NACIONAL CAIXA</v>
          </cell>
          <cell r="C2208" t="str">
            <v>TIJOLO CERAMICO MACICO APARENTE *6 X 12 X 24* CM</v>
          </cell>
          <cell r="D2208" t="str">
            <v>UN</v>
          </cell>
          <cell r="E2208">
            <v>0.95</v>
          </cell>
        </row>
        <row r="2209">
          <cell r="A2209">
            <v>7266</v>
          </cell>
          <cell r="B2209" t="str">
            <v>INSUMO NACIONAL CAIXA</v>
          </cell>
          <cell r="C2209" t="str">
            <v>BLOCO CERAMICO (ALVENARIA DE VEDACAO), DE 9 X 19 X 19 CM</v>
          </cell>
          <cell r="D2209" t="str">
            <v>MIL</v>
          </cell>
          <cell r="E2209">
            <v>492.5</v>
          </cell>
        </row>
        <row r="2210">
          <cell r="A2210">
            <v>7267</v>
          </cell>
          <cell r="B2210" t="str">
            <v>INSUMO NACIONAL CAIXA</v>
          </cell>
          <cell r="C2210" t="str">
            <v>BLOCO CERAMICO (ALVENARIA VEDACAO), 6 FUROS, DE 9 X 14 X 19CM</v>
          </cell>
          <cell r="D2210" t="str">
            <v>UN</v>
          </cell>
          <cell r="E2210">
            <v>0.34</v>
          </cell>
        </row>
        <row r="2211">
          <cell r="A2211">
            <v>7268</v>
          </cell>
          <cell r="B2211" t="str">
            <v>INSUMO NACIONAL CAIXA</v>
          </cell>
          <cell r="C2211" t="str">
            <v>BLOCO CERAMICO (ALVENARIA DE VEDACAO), 8 FUROS, DE 9 X 19 X29 CM</v>
          </cell>
          <cell r="D2211" t="str">
            <v>UN</v>
          </cell>
          <cell r="E2211">
            <v>0.69</v>
          </cell>
        </row>
        <row r="2212">
          <cell r="A2212">
            <v>7269</v>
          </cell>
          <cell r="B2212" t="str">
            <v>INSUMO NACIONAL CAIXA</v>
          </cell>
          <cell r="C2212" t="str">
            <v>BLOCO CERAMICO (ALVENARIA DE VEDACAO), 6 FUROS, DE 9 X 9 X 19 CM</v>
          </cell>
          <cell r="D2212" t="str">
            <v>UN</v>
          </cell>
          <cell r="E2212">
            <v>0.33</v>
          </cell>
        </row>
        <row r="2213">
          <cell r="A2213">
            <v>7270</v>
          </cell>
          <cell r="B2213" t="str">
            <v>INSUMO NACIONAL CAIXA</v>
          </cell>
          <cell r="C2213" t="str">
            <v>BLOCO CERAMICO (ALVENARIA DE VEDACAO), 4 FUROS, DE 9 X 9 X 19 CM</v>
          </cell>
          <cell r="D2213" t="str">
            <v>UN</v>
          </cell>
          <cell r="E2213">
            <v>0.47</v>
          </cell>
        </row>
        <row r="2214">
          <cell r="A2214">
            <v>7271</v>
          </cell>
          <cell r="B2214" t="str">
            <v>INSUMO NACIONAL CAIXA</v>
          </cell>
          <cell r="C2214" t="str">
            <v>BLOCO CERAMICO (ALVENARIA DE VEDACAO), 8 FUROS, DE 9 X 19 X19 CM</v>
          </cell>
          <cell r="D2214" t="str">
            <v>UN</v>
          </cell>
          <cell r="E2214">
            <v>0.49</v>
          </cell>
        </row>
        <row r="2215">
          <cell r="A2215">
            <v>7272</v>
          </cell>
          <cell r="B2215" t="str">
            <v>INSUMO NACIONAL CAIXA</v>
          </cell>
          <cell r="C2215" t="str">
            <v>ELEMENTO VAZADO CERAMICO 9 X 20 X 20 CM</v>
          </cell>
          <cell r="D2215" t="str">
            <v>UN</v>
          </cell>
          <cell r="E2215">
            <v>3.32</v>
          </cell>
        </row>
        <row r="2216">
          <cell r="A2216">
            <v>7273</v>
          </cell>
          <cell r="B2216" t="str">
            <v>INSUMO NACIONAL CAIXA</v>
          </cell>
          <cell r="C2216" t="str">
            <v>ELEMENTO VAZADO CERAMICO 7 X 20 X 20 CM</v>
          </cell>
          <cell r="D2216" t="str">
            <v>UN</v>
          </cell>
          <cell r="E2216">
            <v>2.38</v>
          </cell>
        </row>
        <row r="2217">
          <cell r="A2217">
            <v>7274</v>
          </cell>
          <cell r="B2217" t="str">
            <v>INSUMO NACIONAL CAIXA</v>
          </cell>
          <cell r="C2217" t="str">
            <v>TIL PARA LIGACAO PREDIAL, EM PVC, JE, BBB, DN 100 X 100 MM,PARA REDE COLETORA ESGOTO (NBR 10569)</v>
          </cell>
          <cell r="D2217" t="str">
            <v>UN</v>
          </cell>
          <cell r="E2217">
            <v>21.43</v>
          </cell>
        </row>
        <row r="2218">
          <cell r="A2218">
            <v>7275</v>
          </cell>
          <cell r="B2218" t="str">
            <v>INSUMO NACIONAL CAIXA</v>
          </cell>
          <cell r="C2218" t="str">
            <v>TIL RADIAL, PVC, JE, BBB, DN 150 X 200 MM, PARA REDE COLETORA DE ESGOTO (NBR 10569)</v>
          </cell>
          <cell r="D2218" t="str">
            <v>UN</v>
          </cell>
          <cell r="E2218">
            <v>563.89</v>
          </cell>
        </row>
        <row r="2219">
          <cell r="A2219">
            <v>7276</v>
          </cell>
          <cell r="B2219" t="str">
            <v>INSUMO NACIONAL CAIXA</v>
          </cell>
          <cell r="C2219" t="str">
            <v>TIL DE PASSAGEM, EM PVC, JE, BBB, DN 200 X 150 MM, PARA REDECOLETORA DE ESGOTO NBR 10569</v>
          </cell>
          <cell r="D2219" t="str">
            <v>UN</v>
          </cell>
          <cell r="E2219">
            <v>623.11</v>
          </cell>
        </row>
        <row r="2220">
          <cell r="A2220">
            <v>7277</v>
          </cell>
          <cell r="B2220" t="str">
            <v>INSUMO NACIONAL CAIXA</v>
          </cell>
          <cell r="C2220" t="str">
            <v>TIL DE PASSAGEM, EM PVC, JE, BBB, DN 250 X 150 MM, PARA REDECOLETORA DE ESGOTO NBR 10569</v>
          </cell>
          <cell r="D2220" t="str">
            <v>UN</v>
          </cell>
          <cell r="E2220">
            <v>804.46</v>
          </cell>
        </row>
        <row r="2221">
          <cell r="A2221">
            <v>7278</v>
          </cell>
          <cell r="B2221" t="str">
            <v>INSUMO NACIONAL CAIXA</v>
          </cell>
          <cell r="C2221" t="str">
            <v>TIL DE PASSAGEM, EM PVC, JE, BBB, DN 300 X 150 MM, PARA REDECOLETORA DE ESGOTO NBR 10569</v>
          </cell>
          <cell r="D2221" t="str">
            <v>UN</v>
          </cell>
          <cell r="E2221">
            <v>1031.1199999999999</v>
          </cell>
        </row>
        <row r="2222">
          <cell r="A2222">
            <v>7280</v>
          </cell>
          <cell r="B2222" t="str">
            <v>INSUMO NACIONAL CAIXA</v>
          </cell>
          <cell r="C2222" t="str">
            <v>TIL DE PASSAGEM, EM PVC, JE, BBB, DN 100 X 100 MM, PARA REDECOLETORA DE ESGOTO NBR 10569</v>
          </cell>
          <cell r="D2222" t="str">
            <v>UN</v>
          </cell>
          <cell r="E2222">
            <v>305.74</v>
          </cell>
        </row>
        <row r="2223">
          <cell r="A2223">
            <v>7282</v>
          </cell>
          <cell r="B2223" t="str">
            <v>INSUMO NACIONAL CAIXA</v>
          </cell>
          <cell r="C2223" t="str">
            <v>TIL DE PASSAGEM, EM PVC, JE, BBB, DN 150 X 150 MM, PARA REDECOLETORA DE ESGOTO NBR 10569</v>
          </cell>
          <cell r="D2223" t="str">
            <v>UN</v>
          </cell>
          <cell r="E2223">
            <v>575.51</v>
          </cell>
        </row>
        <row r="2224">
          <cell r="A2224">
            <v>7284</v>
          </cell>
          <cell r="B2224" t="str">
            <v>INSUMO NACIONAL CAIXA</v>
          </cell>
          <cell r="C2224" t="str">
            <v>TIL RADIAL, PVC, JE, BBB, DN 300 X 200 MM, PARA REDE COLETORA DE ESGOTO (NBR 10569)</v>
          </cell>
          <cell r="D2224" t="str">
            <v>UN</v>
          </cell>
          <cell r="E2224">
            <v>1736.75</v>
          </cell>
        </row>
        <row r="2225">
          <cell r="A2225">
            <v>7287</v>
          </cell>
          <cell r="B2225" t="str">
            <v>INSUMO NACIONAL CAIXA</v>
          </cell>
          <cell r="C2225" t="str">
            <v>TINTA A OLEO BRILHANTE PARA MADEIRA E METAIS</v>
          </cell>
          <cell r="D2225" t="str">
            <v>GL</v>
          </cell>
          <cell r="E2225">
            <v>66.319999999999993</v>
          </cell>
        </row>
        <row r="2226">
          <cell r="A2226">
            <v>7288</v>
          </cell>
          <cell r="B2226" t="str">
            <v>INSUMO NACIONAL CAIXA</v>
          </cell>
          <cell r="C2226" t="str">
            <v>TINTA ESMALTE SINTETICO PREMIUM FOSCO</v>
          </cell>
          <cell r="D2226" t="str">
            <v>L</v>
          </cell>
          <cell r="E2226">
            <v>23.62</v>
          </cell>
        </row>
        <row r="2227">
          <cell r="A2227">
            <v>7292</v>
          </cell>
          <cell r="B2227" t="str">
            <v>INSUMO NACIONAL CAIXA</v>
          </cell>
          <cell r="C2227" t="str">
            <v>TINTA ESMALTE SINTETICO PREMIUM BRILHANTE</v>
          </cell>
          <cell r="D2227" t="str">
            <v>L</v>
          </cell>
          <cell r="E2227">
            <v>20.84</v>
          </cell>
        </row>
        <row r="2228">
          <cell r="A2228">
            <v>7293</v>
          </cell>
          <cell r="B2228" t="str">
            <v>INSUMO NACIONAL CAIXA</v>
          </cell>
          <cell r="C2228" t="str">
            <v>TINTA ESMALTE SINTETICO GRAFITE COM PROTECAO PARA METAIS FERROSOS</v>
          </cell>
          <cell r="D2228" t="str">
            <v>L</v>
          </cell>
          <cell r="E2228">
            <v>22.19</v>
          </cell>
        </row>
        <row r="2229">
          <cell r="A2229">
            <v>7300</v>
          </cell>
          <cell r="B2229" t="str">
            <v>INSUMO NACIONAL CAIXA</v>
          </cell>
          <cell r="C2229" t="str">
            <v>!EM PROCESSO DE DESATIVACAO! TINTA ALUMINIO ESMALTE PROTETORA SUPERFICIE METALICA</v>
          </cell>
          <cell r="D2229" t="str">
            <v>GL</v>
          </cell>
          <cell r="E2229">
            <v>88.99</v>
          </cell>
        </row>
        <row r="2230">
          <cell r="A2230">
            <v>7304</v>
          </cell>
          <cell r="B2230" t="str">
            <v>INSUMO NACIONAL CAIXA</v>
          </cell>
          <cell r="C2230" t="str">
            <v>TINTA EPOXI</v>
          </cell>
          <cell r="D2230" t="str">
            <v>L</v>
          </cell>
          <cell r="E2230">
            <v>49.49</v>
          </cell>
        </row>
        <row r="2231">
          <cell r="A2231">
            <v>7306</v>
          </cell>
          <cell r="B2231" t="str">
            <v>INSUMO NACIONAL CAIXA</v>
          </cell>
          <cell r="C2231" t="str">
            <v>TINTA PROTETORA SUPERFICIE METALICA ALUMINIO</v>
          </cell>
          <cell r="D2231" t="str">
            <v>L</v>
          </cell>
          <cell r="E2231">
            <v>25.44</v>
          </cell>
        </row>
        <row r="2232">
          <cell r="A2232">
            <v>7307</v>
          </cell>
          <cell r="B2232" t="str">
            <v>INSUMO NACIONAL CAIXA</v>
          </cell>
          <cell r="C2232" t="str">
            <v>FUNDO ANTICORROSIVO PARA METAIS FERROSOS (ZARCAO)</v>
          </cell>
          <cell r="D2232" t="str">
            <v>L</v>
          </cell>
          <cell r="E2232">
            <v>21.65</v>
          </cell>
        </row>
        <row r="2233">
          <cell r="A2233">
            <v>7311</v>
          </cell>
          <cell r="B2233" t="str">
            <v>INSUMO NACIONAL CAIXA</v>
          </cell>
          <cell r="C2233" t="str">
            <v>TINTA ESMALTE SINTETICO PREMIUM ACETINADO</v>
          </cell>
          <cell r="D2233" t="str">
            <v>L</v>
          </cell>
          <cell r="E2233">
            <v>21.46</v>
          </cell>
        </row>
        <row r="2234">
          <cell r="A2234">
            <v>7313</v>
          </cell>
          <cell r="B2234" t="str">
            <v>INSUMO NACIONAL CAIXA</v>
          </cell>
          <cell r="C2234" t="str">
            <v>TINTA ASFALTICA IMPERMEABILIZANTE DILUIDA EM SOLVENTE, PARAMATERIAIS CIMENTICIOS, METAL E MADEIRA</v>
          </cell>
          <cell r="D2234" t="str">
            <v>L</v>
          </cell>
          <cell r="E2234">
            <v>11.76</v>
          </cell>
        </row>
        <row r="2235">
          <cell r="A2235">
            <v>7314</v>
          </cell>
          <cell r="B2235" t="str">
            <v>INSUMO NACIONAL CAIXA</v>
          </cell>
          <cell r="C2235" t="str">
            <v>TINTA BORRACHA CLORADA, ACABAMENTO SEMIBRILHO, CORES VIVAS</v>
          </cell>
          <cell r="D2235" t="str">
            <v>L</v>
          </cell>
          <cell r="E2235">
            <v>105.98</v>
          </cell>
        </row>
        <row r="2236">
          <cell r="A2236">
            <v>7317</v>
          </cell>
          <cell r="B2236" t="str">
            <v>INSUMO NACIONAL CAIXA</v>
          </cell>
          <cell r="C2236" t="str">
            <v>SELANTE DE BASE ASFALTICA PARA VEDACAO</v>
          </cell>
          <cell r="D2236" t="str">
            <v>KG</v>
          </cell>
          <cell r="E2236">
            <v>22.27</v>
          </cell>
        </row>
        <row r="2237">
          <cell r="A2237">
            <v>7319</v>
          </cell>
          <cell r="B2237" t="str">
            <v>INSUMO NACIONAL CAIXA</v>
          </cell>
          <cell r="C2237" t="str">
            <v>TINTA ASFALTICA IMPERMEABILIZANTE DISPERSA EM AGUA, PARA MATERIAIS CIMENTICIOS</v>
          </cell>
          <cell r="D2237" t="str">
            <v>L</v>
          </cell>
          <cell r="E2237">
            <v>6.73</v>
          </cell>
        </row>
        <row r="2238">
          <cell r="A2238">
            <v>7321</v>
          </cell>
          <cell r="B2238" t="str">
            <v>INSUMO NACIONAL CAIXA</v>
          </cell>
          <cell r="C2238" t="str">
            <v>!EM PROCESSO DE DESATIVACAO! MASTIQUE ELASTICO BASE SILICONE</v>
          </cell>
          <cell r="D2238" t="str">
            <v>310ML</v>
          </cell>
          <cell r="E2238">
            <v>28.48</v>
          </cell>
        </row>
        <row r="2239">
          <cell r="A2239">
            <v>7325</v>
          </cell>
          <cell r="B2239" t="str">
            <v>INSUMO NACIONAL CAIXA</v>
          </cell>
          <cell r="C2239" t="str">
            <v>ADITIVO IMPERMEABILIZANTE DE PEGA NORMAL PARA ARGAMASSAS ECONCRETOS SEM ARMACAO</v>
          </cell>
          <cell r="D2239" t="str">
            <v>KG</v>
          </cell>
          <cell r="E2239">
            <v>4.8499999999999996</v>
          </cell>
        </row>
        <row r="2240">
          <cell r="A2240">
            <v>7331</v>
          </cell>
          <cell r="B2240" t="str">
            <v>INSUMO NACIONAL CAIXA</v>
          </cell>
          <cell r="C2240" t="str">
            <v>!EM PROCESSO DE DESATIVACAO! EMULSAO ASFALTICA COM ELASTOMERO</v>
          </cell>
          <cell r="D2240" t="str">
            <v>KG</v>
          </cell>
          <cell r="E2240">
            <v>13.02</v>
          </cell>
        </row>
        <row r="2241">
          <cell r="A2241">
            <v>7332</v>
          </cell>
          <cell r="B2241" t="str">
            <v>INSUMO NACIONAL CAIXA</v>
          </cell>
          <cell r="C2241" t="str">
            <v>!EM PROCESSO DE DESATIVACAO! AGENTE DE DESFORMA PARA CONCRETO</v>
          </cell>
          <cell r="D2241" t="str">
            <v>L</v>
          </cell>
          <cell r="E2241">
            <v>9.5</v>
          </cell>
        </row>
        <row r="2242">
          <cell r="A2242">
            <v>7334</v>
          </cell>
          <cell r="B2242" t="str">
            <v>INSUMO NACIONAL CAIXA</v>
          </cell>
          <cell r="C2242" t="str">
            <v>ADITIVO ADESIVO LIQUIDO PARA ARGAMASSAS DE REVESTIMENTOS CIMENTICIOS</v>
          </cell>
          <cell r="D2242" t="str">
            <v>L</v>
          </cell>
          <cell r="E2242">
            <v>8.56</v>
          </cell>
        </row>
        <row r="2243">
          <cell r="A2243">
            <v>7337</v>
          </cell>
          <cell r="B2243" t="str">
            <v>INSUMO NACIONAL CAIXA</v>
          </cell>
          <cell r="C2243" t="str">
            <v>!EM PROCESSO DE DESATIVACAO! TINTA BASE RESINA EPOXI</v>
          </cell>
          <cell r="D2243" t="str">
            <v>L</v>
          </cell>
          <cell r="E2243">
            <v>47.28</v>
          </cell>
        </row>
        <row r="2244">
          <cell r="A2244">
            <v>7338</v>
          </cell>
          <cell r="B2244" t="str">
            <v>INSUMO NACIONAL CAIXA</v>
          </cell>
          <cell r="C2244" t="str">
            <v>TINTA/REVESTIMENTO A BASE DE RESINA EPOXI COM ALCATRAO, BICOMPONENTE</v>
          </cell>
          <cell r="D2244" t="str">
            <v>KG</v>
          </cell>
          <cell r="E2244">
            <v>26.44</v>
          </cell>
        </row>
        <row r="2245">
          <cell r="A2245">
            <v>7340</v>
          </cell>
          <cell r="B2245" t="str">
            <v>INSUMO NACIONAL CAIXA</v>
          </cell>
          <cell r="C2245" t="str">
            <v>IMUNIZANTE PARA MADEIRA, INCOLOR</v>
          </cell>
          <cell r="D2245" t="str">
            <v>L</v>
          </cell>
          <cell r="E2245">
            <v>15.98</v>
          </cell>
        </row>
        <row r="2246">
          <cell r="A2246">
            <v>7342</v>
          </cell>
          <cell r="B2246" t="str">
            <v>INSUMO NACIONAL CAIXA</v>
          </cell>
          <cell r="C2246" t="str">
            <v>TINTA MINERAL IMPERMEAVEL EM PO, BRANCA</v>
          </cell>
          <cell r="D2246" t="str">
            <v>KG</v>
          </cell>
          <cell r="E2246">
            <v>1.29</v>
          </cell>
        </row>
        <row r="2247">
          <cell r="A2247">
            <v>7343</v>
          </cell>
          <cell r="B2247" t="str">
            <v>INSUMO NACIONAL CAIXA</v>
          </cell>
          <cell r="C2247" t="str">
            <v>TINTA A BASE DE RESINA ACRILICA, PARA SINALIZACAO HORIZONTALVIARIA (NBR 11862)</v>
          </cell>
          <cell r="D2247" t="str">
            <v>L</v>
          </cell>
          <cell r="E2247">
            <v>8.1199999999999992</v>
          </cell>
        </row>
        <row r="2248">
          <cell r="A2248">
            <v>7344</v>
          </cell>
          <cell r="B2248" t="str">
            <v>INSUMO NACIONAL CAIXA</v>
          </cell>
          <cell r="C2248" t="str">
            <v>TINTA LATEX PVA PREMIUM,  COR BRANCA</v>
          </cell>
          <cell r="D2248" t="str">
            <v>GL</v>
          </cell>
          <cell r="E2248">
            <v>54.82</v>
          </cell>
        </row>
        <row r="2249">
          <cell r="A2249">
            <v>7345</v>
          </cell>
          <cell r="B2249" t="str">
            <v>INSUMO NACIONAL CAIXA</v>
          </cell>
          <cell r="C2249" t="str">
            <v>TINTA LATEX PVA PREMIUM, COR BRANCA</v>
          </cell>
          <cell r="D2249" t="str">
            <v>L</v>
          </cell>
          <cell r="E2249">
            <v>15.22</v>
          </cell>
        </row>
        <row r="2250">
          <cell r="A2250">
            <v>7347</v>
          </cell>
          <cell r="B2250" t="str">
            <v>INSUMO NACIONAL CAIXA</v>
          </cell>
          <cell r="C2250" t="str">
            <v>TINTA ACRILICA PREMIUM PARA PISO</v>
          </cell>
          <cell r="D2250" t="str">
            <v>GL</v>
          </cell>
          <cell r="E2250">
            <v>42.31</v>
          </cell>
        </row>
        <row r="2251">
          <cell r="A2251">
            <v>7348</v>
          </cell>
          <cell r="B2251" t="str">
            <v>INSUMO NACIONAL CAIXA</v>
          </cell>
          <cell r="C2251" t="str">
            <v>TINTA ACRILICA PREMIUM PARA  PISO</v>
          </cell>
          <cell r="D2251" t="str">
            <v>L</v>
          </cell>
          <cell r="E2251">
            <v>11.75</v>
          </cell>
        </row>
        <row r="2252">
          <cell r="A2252">
            <v>7350</v>
          </cell>
          <cell r="B2252" t="str">
            <v>INSUMO NACIONAL CAIXA</v>
          </cell>
          <cell r="C2252" t="str">
            <v>TINTA ACRILICA PARA CERAMICA</v>
          </cell>
          <cell r="D2252" t="str">
            <v>L</v>
          </cell>
          <cell r="E2252">
            <v>20.95</v>
          </cell>
        </row>
        <row r="2253">
          <cell r="A2253">
            <v>7353</v>
          </cell>
          <cell r="B2253" t="str">
            <v>INSUMO NACIONAL CAIXA</v>
          </cell>
          <cell r="C2253" t="str">
            <v>RESINA ACRILICA BASE AGUA - COR BRANCA</v>
          </cell>
          <cell r="D2253" t="str">
            <v>L</v>
          </cell>
          <cell r="E2253">
            <v>20.399999999999999</v>
          </cell>
        </row>
        <row r="2254">
          <cell r="A2254">
            <v>7355</v>
          </cell>
          <cell r="B2254" t="str">
            <v>INSUMO NACIONAL CAIXA</v>
          </cell>
          <cell r="C2254" t="str">
            <v>TINTA ACRILICA PREMIUM, COR BRANCO  FOSCO</v>
          </cell>
          <cell r="D2254" t="str">
            <v>GL</v>
          </cell>
          <cell r="E2254">
            <v>63.42</v>
          </cell>
        </row>
        <row r="2255">
          <cell r="A2255">
            <v>7356</v>
          </cell>
          <cell r="B2255" t="str">
            <v>INSUMO NACIONAL CAIXA</v>
          </cell>
          <cell r="C2255" t="str">
            <v>TINTA ACRILICA PREMIUM, COR BRANCO FOSCO</v>
          </cell>
          <cell r="D2255" t="str">
            <v>L</v>
          </cell>
          <cell r="E2255">
            <v>17.61</v>
          </cell>
        </row>
        <row r="2256">
          <cell r="A2256">
            <v>7370</v>
          </cell>
          <cell r="B2256" t="str">
            <v>INSUMO NACIONAL CAIXA</v>
          </cell>
          <cell r="C2256" t="str">
            <v>!EM PROCESSO DE DESATIVACAO! GUINCHO MANUAL DE ALAVANCA, CAPACIDADE DE 1,6 T, COM 20 M DE CABO DE ACO (LOCACAO)</v>
          </cell>
          <cell r="D2256" t="str">
            <v>H</v>
          </cell>
          <cell r="E2256">
            <v>1.26</v>
          </cell>
        </row>
        <row r="2257">
          <cell r="A2257">
            <v>7373</v>
          </cell>
          <cell r="B2257" t="str">
            <v>INSUMO NACIONAL CAIXA</v>
          </cell>
          <cell r="C2257" t="str">
            <v>!EM PROCESSO DE DESATIVACAO! GUINCHO MANUAL DE ARRASTE CAP.* 3T * C/ 20M DE CABO DE ACO, TIPO TIRFOR OU EQUIV</v>
          </cell>
          <cell r="D2257" t="str">
            <v>H</v>
          </cell>
          <cell r="E2257">
            <v>1.34</v>
          </cell>
        </row>
        <row r="2258">
          <cell r="A2258">
            <v>7524</v>
          </cell>
          <cell r="B2258" t="str">
            <v>INSUMO NACIONAL CAIXA</v>
          </cell>
          <cell r="C2258" t="str">
            <v>TOMADA EMBUTIR 3P + T 30A/440V REF 56403 USO INDUSTRIAL SEMPLACA, PIAL OU EQUIV</v>
          </cell>
          <cell r="D2258" t="str">
            <v>UN</v>
          </cell>
          <cell r="E2258">
            <v>17.34</v>
          </cell>
        </row>
        <row r="2259">
          <cell r="A2259">
            <v>7525</v>
          </cell>
          <cell r="B2259" t="str">
            <v>INSUMO NACIONAL CAIXA</v>
          </cell>
          <cell r="C2259" t="str">
            <v>TOMADA EMBUTIR 3P + T 30A/440V REF 56404 USO INDUSTRIAL C/ PLACA, PIAL OU EQUIV</v>
          </cell>
          <cell r="D2259" t="str">
            <v>UN</v>
          </cell>
          <cell r="E2259">
            <v>22.21</v>
          </cell>
        </row>
        <row r="2260">
          <cell r="A2260">
            <v>7526</v>
          </cell>
          <cell r="B2260" t="str">
            <v>INSUMO NACIONAL CAIXA</v>
          </cell>
          <cell r="C2260" t="str">
            <v>!EM PROCESSO DE DESATIVACAO! TOMADA EMBUTIR P/ TELEFONE PADRAO TELEBRAS C/ PLACA, TIPO SILENTOQUE PIAL OU EQUIV</v>
          </cell>
          <cell r="D2260" t="str">
            <v>UN</v>
          </cell>
          <cell r="E2260">
            <v>11.23</v>
          </cell>
        </row>
        <row r="2261">
          <cell r="A2261">
            <v>7527</v>
          </cell>
          <cell r="B2261" t="str">
            <v>INSUMO NACIONAL CAIXA</v>
          </cell>
          <cell r="C2261" t="str">
            <v>!EM PROCESSO DE DESATIVACAO! TOMADA TELEFONE 4P TELEBRAS S/PLACA PIAL OU SIMILAR</v>
          </cell>
          <cell r="D2261" t="str">
            <v>UN</v>
          </cell>
          <cell r="E2261">
            <v>9.19</v>
          </cell>
        </row>
        <row r="2262">
          <cell r="A2262">
            <v>7528</v>
          </cell>
          <cell r="B2262" t="str">
            <v>INSUMO NACIONAL CAIXA</v>
          </cell>
          <cell r="C2262" t="str">
            <v>TOMADA DE EMBUTIR, 2 P + T, UNIVERSAL, DE 10 A / 250 V, COMPLACA</v>
          </cell>
          <cell r="D2262" t="str">
            <v>UN</v>
          </cell>
          <cell r="E2262">
            <v>5.79</v>
          </cell>
        </row>
        <row r="2263">
          <cell r="A2263">
            <v>7529</v>
          </cell>
          <cell r="B2263" t="str">
            <v>INSUMO NACIONAL CAIXA</v>
          </cell>
          <cell r="C2263" t="str">
            <v>!EM PROCESSO DE DESATIVACAO! TOMADA EMBUTIR 2P + T 15A/250VC/PLACA, TIPO SILENTOQUE OU EQUIV</v>
          </cell>
          <cell r="D2263" t="str">
            <v>UN</v>
          </cell>
          <cell r="E2263">
            <v>13.54</v>
          </cell>
        </row>
        <row r="2264">
          <cell r="A2264">
            <v>7531</v>
          </cell>
          <cell r="B2264" t="str">
            <v>INSUMO NACIONAL CAIXA</v>
          </cell>
          <cell r="C2264" t="str">
            <v>!EM PROCESSO DE DESATIVACAO! TOMADA EMBUTIR 3P 20A/250V C/PLACA, TIPO SILENTOQUE PIAL OU EQUIV</v>
          </cell>
          <cell r="D2264" t="str">
            <v>UN</v>
          </cell>
          <cell r="E2264">
            <v>11.92</v>
          </cell>
        </row>
        <row r="2265">
          <cell r="A2265">
            <v>7533</v>
          </cell>
          <cell r="B2265" t="str">
            <v>INSUMO NACIONAL CAIXA</v>
          </cell>
          <cell r="C2265" t="str">
            <v>!EM PROCESSO DE DESATIVACAO! TOMADA EMBUTIR 2P UNIVERSAL 10A/250V S/PLACA, TIPO SILENTOQUE PIAL OU EQUIV</v>
          </cell>
          <cell r="D2265" t="str">
            <v>UN</v>
          </cell>
          <cell r="E2265">
            <v>3.97</v>
          </cell>
        </row>
        <row r="2266">
          <cell r="A2266">
            <v>7535</v>
          </cell>
          <cell r="B2266" t="str">
            <v>INSUMO NACIONAL CAIXA</v>
          </cell>
          <cell r="C2266" t="str">
            <v>!EM PROCESSO DE DESATIVACAO! TOMADA DUPLA EMBUTIR 2 X 2P UNIVERSAL 10A/250V C/PLACA, TIPO SILENTOQUE PIAL OU EQUIV</v>
          </cell>
          <cell r="D2266" t="str">
            <v>UN</v>
          </cell>
          <cell r="E2266">
            <v>9.89</v>
          </cell>
        </row>
        <row r="2267">
          <cell r="A2267">
            <v>7543</v>
          </cell>
          <cell r="B2267" t="str">
            <v>INSUMO NACIONAL CAIXA</v>
          </cell>
          <cell r="C2267" t="str">
            <v>TAMPA CEGA EM PVC P/CONDULETE 4 X 2"</v>
          </cell>
          <cell r="D2267" t="str">
            <v>UN</v>
          </cell>
          <cell r="E2267">
            <v>3.23</v>
          </cell>
        </row>
        <row r="2268">
          <cell r="A2268">
            <v>7549</v>
          </cell>
          <cell r="B2268" t="str">
            <v>INSUMO NACIONAL CAIXA</v>
          </cell>
          <cell r="C2268" t="str">
            <v>!EM PROCESSO DE DESATIVACAO! ESPELHO EM PVC 4X2"</v>
          </cell>
          <cell r="D2268" t="str">
            <v>UN</v>
          </cell>
          <cell r="E2268">
            <v>1.73</v>
          </cell>
        </row>
        <row r="2269">
          <cell r="A2269">
            <v>7550</v>
          </cell>
          <cell r="B2269" t="str">
            <v>INSUMO NACIONAL CAIXA</v>
          </cell>
          <cell r="C2269" t="str">
            <v>!EM PROCESSO DE DESATIVACAO! CONJUNTO EMBUTIR 1 INTERRUPTORSIMPLES 1 INTERRUPTOR PARALELO 10A/250V C/ PLACA , TP SILENTOQUE PIAL OU EQUIV</v>
          </cell>
          <cell r="D2269" t="str">
            <v>UN</v>
          </cell>
          <cell r="E2269">
            <v>10.71</v>
          </cell>
        </row>
        <row r="2270">
          <cell r="A2270">
            <v>7551</v>
          </cell>
          <cell r="B2270" t="str">
            <v>INSUMO NACIONAL CAIXA</v>
          </cell>
          <cell r="C2270" t="str">
            <v>!EM PROCESSO DE DESATIVACAO! ESPELHO EM PVC 4X4"</v>
          </cell>
          <cell r="D2270" t="str">
            <v>UN</v>
          </cell>
          <cell r="E2270">
            <v>3.8</v>
          </cell>
        </row>
        <row r="2271">
          <cell r="A2271">
            <v>7552</v>
          </cell>
          <cell r="B2271" t="str">
            <v>INSUMO NACIONAL CAIXA</v>
          </cell>
          <cell r="C2271" t="str">
            <v>TAMPA CEGA EM LATAO POLIDO PARA CONDULETE EM LIGA DE ALUMINIO 4 X 4"</v>
          </cell>
          <cell r="D2271" t="str">
            <v>UN</v>
          </cell>
          <cell r="E2271">
            <v>16.5</v>
          </cell>
        </row>
        <row r="2272">
          <cell r="A2272">
            <v>7555</v>
          </cell>
          <cell r="B2272" t="str">
            <v>INSUMO NACIONAL CAIXA</v>
          </cell>
          <cell r="C2272" t="str">
            <v>!EM PROCESSO DE DESATIVACAO! INTERRUPTOR SIMPLES EMBUTIR 10A/250V C/PLACA, TIPO SILENTOQUE PIAL OU EQUIV</v>
          </cell>
          <cell r="D2272" t="str">
            <v>UN</v>
          </cell>
          <cell r="E2272">
            <v>5.44</v>
          </cell>
        </row>
        <row r="2273">
          <cell r="A2273">
            <v>7556</v>
          </cell>
          <cell r="B2273" t="str">
            <v>INSUMO NACIONAL CAIXA</v>
          </cell>
          <cell r="C2273" t="str">
            <v>!EM PROCESSO DE DESATIVACAO! CONJUNTO EMBUTIR 1 INTERRUPTORSIMPLES 1 TOMADA 2P UNIVERSAL 10A/250V C/ PLACA, TP SILENTOQUE PIAL OU EQUIV</v>
          </cell>
          <cell r="D2273" t="str">
            <v>UN</v>
          </cell>
          <cell r="E2273">
            <v>10.38</v>
          </cell>
        </row>
        <row r="2274">
          <cell r="A2274">
            <v>7557</v>
          </cell>
          <cell r="B2274" t="str">
            <v>INSUMO NACIONAL CAIXA</v>
          </cell>
          <cell r="C2274" t="str">
            <v>!EM PROCESSO DE DESATIVACAO! INTERRUPTOR PARALELO EMBUTIR 10A/250V C/ PLACA, TIPO SILENTOQUE PIAL OU EQUIV</v>
          </cell>
          <cell r="D2274" t="str">
            <v>UN</v>
          </cell>
          <cell r="E2274">
            <v>7.15</v>
          </cell>
        </row>
        <row r="2275">
          <cell r="A2275">
            <v>7558</v>
          </cell>
          <cell r="B2275" t="str">
            <v>INSUMO NACIONAL CAIXA</v>
          </cell>
          <cell r="C2275" t="str">
            <v>!EM PROCESSO DE DESATIVACAO! CONJUNTO EMBUTIR 2 INTERRUPTORES SIMPLES 1 TOMADA 2P UNIVERSAL 10A/250V C/ PLACA, TP SILENTOQUE PIAL OU EQUIV</v>
          </cell>
          <cell r="D2275" t="str">
            <v>UN</v>
          </cell>
          <cell r="E2275">
            <v>13.74</v>
          </cell>
        </row>
        <row r="2276">
          <cell r="A2276">
            <v>7559</v>
          </cell>
          <cell r="B2276" t="str">
            <v>INSUMO NACIONAL CAIXA</v>
          </cell>
          <cell r="C2276" t="str">
            <v>!EM PROCESSO DE DESATIVACAO! CONJUNTO EMBUTIR 2 INTERRUPTORES SIMPLES 10A/250V C/ PLACA, TP SILENTOQUE PIAL OU EQUIV</v>
          </cell>
          <cell r="D2276" t="str">
            <v>UN</v>
          </cell>
          <cell r="E2276">
            <v>9.36</v>
          </cell>
        </row>
        <row r="2277">
          <cell r="A2277">
            <v>7560</v>
          </cell>
          <cell r="B2277" t="str">
            <v>INSUMO NACIONAL CAIXA</v>
          </cell>
          <cell r="C2277" t="str">
            <v>!EM PROCESSO DE DESATIVACAO! CONJUNTO EMBUTIR 3 INTERRUPTORES SIMPLES 10A/250V C/ PLACA, TP SILENTOQUE PIAL OU EQUIV</v>
          </cell>
          <cell r="D2277" t="str">
            <v>UN</v>
          </cell>
          <cell r="E2277">
            <v>12.92</v>
          </cell>
        </row>
        <row r="2278">
          <cell r="A2278">
            <v>7563</v>
          </cell>
          <cell r="B2278" t="str">
            <v>INSUMO NACIONAL CAIXA</v>
          </cell>
          <cell r="C2278" t="str">
            <v>!EM PROCESSO DE DESATIVACAO! INTERRUPTOR PARALELO EMBUTIR 10A/250V S/ PLACA, TIPO SILENTOQUE PIAL OU EQUIV</v>
          </cell>
          <cell r="D2278" t="str">
            <v>UN</v>
          </cell>
          <cell r="E2278">
            <v>5.46</v>
          </cell>
        </row>
        <row r="2279">
          <cell r="A2279">
            <v>7564</v>
          </cell>
          <cell r="B2279" t="str">
            <v>INSUMO NACIONAL CAIXA</v>
          </cell>
          <cell r="C2279" t="str">
            <v>!EM PROCESSO DE DESATIVACAO! INTERRUPTOR SIMPLES EMBUTIR 10A/250V S/PLACA, TIPO SILENTOQUE PIAL OU EQUIV</v>
          </cell>
          <cell r="D2279" t="str">
            <v>UN</v>
          </cell>
          <cell r="E2279">
            <v>3.72</v>
          </cell>
        </row>
        <row r="2280">
          <cell r="A2280">
            <v>7567</v>
          </cell>
          <cell r="B2280" t="str">
            <v>INSUMO NACIONAL CAIXA</v>
          </cell>
          <cell r="C2280" t="str">
            <v>!EM PROCESSO DE DESATIVACAO! CONJUNTO EMBUTIR 2 INTERRUPTORES PARALELOS 10A/250V C/ PLACA, TP SILENTOQUE PIAL OU EQUIV</v>
          </cell>
          <cell r="D2280" t="str">
            <v>UN</v>
          </cell>
          <cell r="E2280">
            <v>13.02</v>
          </cell>
        </row>
        <row r="2281">
          <cell r="A2281">
            <v>7568</v>
          </cell>
          <cell r="B2281" t="str">
            <v>INSUMO NACIONAL CAIXA</v>
          </cell>
          <cell r="C2281" t="str">
            <v>BUCHA DE NYLON SEM ABA S10, COM PARAFUSO DE 6,10 X 65 MM EMACO ZINCADO COM ROSCA SOBERBA, CABECA CHATA E FENDA PHILLIPS</v>
          </cell>
          <cell r="D2281" t="str">
            <v>UN</v>
          </cell>
          <cell r="E2281">
            <v>0.73</v>
          </cell>
        </row>
        <row r="2282">
          <cell r="A2282">
            <v>7569</v>
          </cell>
          <cell r="B2282" t="str">
            <v>INSUMO NACIONAL CAIXA</v>
          </cell>
          <cell r="C2282" t="str">
            <v>HASTE ANCORA EM ACO GALVANIZADO, DIMENSOES 16 MM X 2000 MM</v>
          </cell>
          <cell r="D2282" t="str">
            <v>UN</v>
          </cell>
          <cell r="E2282">
            <v>35.83</v>
          </cell>
        </row>
        <row r="2283">
          <cell r="A2283">
            <v>7571</v>
          </cell>
          <cell r="B2283" t="str">
            <v>INSUMO NACIONAL CAIXA</v>
          </cell>
          <cell r="C2283" t="str">
            <v>TERMINAL AEREO EM ACO GALVANIZADO DN 5/16", COMPRIMENTO DE 350MM, COM BASE DE FIXACAO HORIZONTAL</v>
          </cell>
          <cell r="D2283" t="str">
            <v>UN</v>
          </cell>
          <cell r="E2283">
            <v>7.9</v>
          </cell>
        </row>
        <row r="2284">
          <cell r="A2284">
            <v>7572</v>
          </cell>
          <cell r="B2284" t="str">
            <v>INSUMO NACIONAL CAIXA</v>
          </cell>
          <cell r="C2284" t="str">
            <v>SUPORTE ISOLADOR REFORCADO DIAMETRO NOMINAL 5/16", COM ROSCASOBERBA E BUCHA</v>
          </cell>
          <cell r="D2284" t="str">
            <v>UN</v>
          </cell>
          <cell r="E2284">
            <v>6.47</v>
          </cell>
        </row>
        <row r="2285">
          <cell r="A2285">
            <v>7576</v>
          </cell>
          <cell r="B2285" t="str">
            <v>INSUMO NACIONAL CAIXA</v>
          </cell>
          <cell r="C2285" t="str">
            <v>SUPORTE EM ACO GALVANIZADO PARA TRANSFORMADOR PARA POSTE DUPLO T 185 X 95 MM, CHAPA DE 5/16"</v>
          </cell>
          <cell r="D2285" t="str">
            <v>UN</v>
          </cell>
          <cell r="E2285">
            <v>89.49</v>
          </cell>
        </row>
        <row r="2286">
          <cell r="A2286">
            <v>7581</v>
          </cell>
          <cell r="B2286" t="str">
            <v>INSUMO NACIONAL CAIXA</v>
          </cell>
          <cell r="C2286" t="str">
            <v>SAPATILHA EM ACO GALVANIZADO PARA CABOS COM DIAMETRO NOMINALATE 5/8"</v>
          </cell>
          <cell r="D2286" t="str">
            <v>UN</v>
          </cell>
          <cell r="E2286">
            <v>2.1800000000000002</v>
          </cell>
        </row>
        <row r="2287">
          <cell r="A2287">
            <v>7583</v>
          </cell>
          <cell r="B2287" t="str">
            <v>INSUMO NACIONAL CAIXA</v>
          </cell>
          <cell r="C2287" t="str">
            <v>BUCHA DE NYLON SEM ABA S8, COM PARAFUSO DE 4,80 X 50 MM EM ACO ZINCADO COM ROSCA SOBERBA, CABECA CHATA E FENDA PHILLIPS</v>
          </cell>
          <cell r="D2287" t="str">
            <v>UN</v>
          </cell>
          <cell r="E2287">
            <v>0.5</v>
          </cell>
        </row>
        <row r="2288">
          <cell r="A2288">
            <v>7584</v>
          </cell>
          <cell r="B2288" t="str">
            <v>INSUMO NACIONAL CAIXA</v>
          </cell>
          <cell r="C2288" t="str">
            <v>BUCHA DE NYLON SEM ABA S12, COM PARAFUSO DE 5/16" X 80 MM EMACO ZINCADO COM ROSCA SOBERBA E CABECA SEXTAVADA</v>
          </cell>
          <cell r="D2288" t="str">
            <v>UN</v>
          </cell>
          <cell r="E2288">
            <v>1.1200000000000001</v>
          </cell>
        </row>
        <row r="2289">
          <cell r="A2289">
            <v>7588</v>
          </cell>
          <cell r="B2289" t="str">
            <v>INSUMO NACIONAL CAIXA</v>
          </cell>
          <cell r="C2289" t="str">
            <v>AUTOMATICO DE BOIA SUPERIOR / INFERIOR, *15* A / 250 V</v>
          </cell>
          <cell r="D2289" t="str">
            <v>UN</v>
          </cell>
          <cell r="E2289">
            <v>46.45</v>
          </cell>
        </row>
        <row r="2290">
          <cell r="A2290">
            <v>7592</v>
          </cell>
          <cell r="B2290" t="str">
            <v>INSUMO NACIONAL CAIXA</v>
          </cell>
          <cell r="C2290" t="str">
            <v>TOPOGRAFO</v>
          </cell>
          <cell r="D2290" t="str">
            <v>H</v>
          </cell>
          <cell r="E2290">
            <v>24.35</v>
          </cell>
        </row>
        <row r="2291">
          <cell r="A2291">
            <v>7595</v>
          </cell>
          <cell r="B2291" t="str">
            <v>INSUMO NACIONAL CAIXA</v>
          </cell>
          <cell r="C2291" t="str">
            <v>NIVELADOR</v>
          </cell>
          <cell r="D2291" t="str">
            <v>H</v>
          </cell>
          <cell r="E2291">
            <v>19.77</v>
          </cell>
        </row>
        <row r="2292">
          <cell r="A2292">
            <v>7600</v>
          </cell>
          <cell r="B2292" t="str">
            <v>INSUMO NACIONAL CAIXA</v>
          </cell>
          <cell r="C2292" t="str">
            <v>APARELHO MISTURADOR CROMADO P/ BIDE C/ DUCHA</v>
          </cell>
          <cell r="D2292" t="str">
            <v>CJ</v>
          </cell>
          <cell r="E2292">
            <v>441.99</v>
          </cell>
        </row>
        <row r="2293">
          <cell r="A2293">
            <v>7602</v>
          </cell>
          <cell r="B2293" t="str">
            <v>INSUMO NACIONAL CAIXA</v>
          </cell>
          <cell r="C2293" t="str">
            <v>TORNEIRA METAL AMARELO COM BICO PARA JARDIM, PADRAO POPULAR,1/2 " OU 3/4 " (REF 1128)</v>
          </cell>
          <cell r="D2293" t="str">
            <v>UN</v>
          </cell>
          <cell r="E2293">
            <v>16.829999999999998</v>
          </cell>
        </row>
        <row r="2294">
          <cell r="A2294">
            <v>7603</v>
          </cell>
          <cell r="B2294" t="str">
            <v>INSUMO NACIONAL CAIXA</v>
          </cell>
          <cell r="C2294" t="str">
            <v>TORNEIRA METAL AMARELO CURTA SEM BICO PARA TANQUE, PADRAO POPULAR, 1/2 " OU 3/4 " (REF 1120)</v>
          </cell>
          <cell r="D2294" t="str">
            <v>UN</v>
          </cell>
          <cell r="E2294">
            <v>16.32</v>
          </cell>
        </row>
        <row r="2295">
          <cell r="A2295">
            <v>7604</v>
          </cell>
          <cell r="B2295" t="str">
            <v>INSUMO NACIONAL CAIXA</v>
          </cell>
          <cell r="C2295" t="str">
            <v>TORNEIRA CROMADA SEM BICO PARA TANQUE, PADRAO POPULAR, 1/2 "OU 3/4 " (REF 1126)</v>
          </cell>
          <cell r="D2295" t="str">
            <v>UN</v>
          </cell>
          <cell r="E2295">
            <v>16.98</v>
          </cell>
        </row>
        <row r="2296">
          <cell r="A2296">
            <v>7606</v>
          </cell>
          <cell r="B2296" t="str">
            <v>INSUMO NACIONAL CAIXA</v>
          </cell>
          <cell r="C2296" t="str">
            <v>TORNEIRA DE BOIA REAL 3/4" C/ BALAO METALICO</v>
          </cell>
          <cell r="D2296" t="str">
            <v>UN</v>
          </cell>
          <cell r="E2296">
            <v>58.45</v>
          </cell>
        </row>
        <row r="2297">
          <cell r="A2297">
            <v>7608</v>
          </cell>
          <cell r="B2297" t="str">
            <v>INSUMO NACIONAL CAIXA</v>
          </cell>
          <cell r="C2297" t="str">
            <v>CHUVEIRO PLASTICO BRANCO SIMPLES 5 '' PARA ACOPLAR EM HASTE1/2 ", AGUA FRIA</v>
          </cell>
          <cell r="D2297" t="str">
            <v>UN</v>
          </cell>
          <cell r="E2297">
            <v>4.26</v>
          </cell>
        </row>
        <row r="2298">
          <cell r="A2298">
            <v>7610</v>
          </cell>
          <cell r="B2298" t="str">
            <v>INSUMO NACIONAL CAIXA</v>
          </cell>
          <cell r="C2298" t="str">
            <v>TRANSFORMADOR TRIFASICO DE DISTRIBUICAO, POTENCIA DE 30 KVA,TENSAO NOMINAL DE 15 KV, TENSAO SECUNDARIA DE 220/127V, EMOLEO ISOLANTE TIPO MINERAL</v>
          </cell>
          <cell r="D2298" t="str">
            <v>UN</v>
          </cell>
          <cell r="E2298">
            <v>5140.38</v>
          </cell>
        </row>
        <row r="2299">
          <cell r="A2299">
            <v>7611</v>
          </cell>
          <cell r="B2299" t="str">
            <v>INSUMO NACIONAL CAIXA</v>
          </cell>
          <cell r="C2299" t="str">
            <v>TRANSFORMADOR TRIFASICO DE DISTRIBUICAO, POTENCIA DE 75 KVA,TENSAO NOMINAL DE 15 KV, TENSAO SECUNDARIA DE 220/127V, EMOLEO ISOLANTE TIPO MINERAL</v>
          </cell>
          <cell r="D2299" t="str">
            <v>UN</v>
          </cell>
          <cell r="E2299">
            <v>7425</v>
          </cell>
        </row>
        <row r="2300">
          <cell r="A2300">
            <v>7612</v>
          </cell>
          <cell r="B2300" t="str">
            <v>INSUMO NACIONAL CAIXA</v>
          </cell>
          <cell r="C2300" t="str">
            <v>TRANSFORMADOR TRIFASICO DE DISTRIBUICAO, POTENCIA DE 750 KVA, TENSAO NOMINAL DE 15 KV, TENSAO SECUNDARIA DE 220/127V, EMOLEO ISOLANTE TIPO MINERAL</v>
          </cell>
          <cell r="D2300" t="str">
            <v>UN</v>
          </cell>
          <cell r="E2300">
            <v>42390.43</v>
          </cell>
        </row>
        <row r="2301">
          <cell r="A2301">
            <v>7613</v>
          </cell>
          <cell r="B2301" t="str">
            <v>INSUMO NACIONAL CAIXA</v>
          </cell>
          <cell r="C2301" t="str">
            <v>TRANSFORMADOR TRIFASICO DE DISTRIBUICAO, POTENCIA DE 1000 KVA, TENSAO NOMINAL DE 15 KV, TENSAO SECUNDARIA DE 220/127V, EM OLEO ISOLANTE TIPO MINERAL</v>
          </cell>
          <cell r="D2301" t="str">
            <v>UN</v>
          </cell>
          <cell r="E2301">
            <v>59351.9</v>
          </cell>
        </row>
        <row r="2302">
          <cell r="A2302">
            <v>7614</v>
          </cell>
          <cell r="B2302" t="str">
            <v>INSUMO NACIONAL CAIXA</v>
          </cell>
          <cell r="C2302" t="str">
            <v>TRANSFORMADOR TRIFASICO DE DISTRIBUICAO, POTENCIA DE 150 KVA, TENSAO NOMINAL DE 15 KV, TENSAO SECUNDARIA DE 220/127V, EMOLEO ISOLANTE TIPO MINERAL</v>
          </cell>
          <cell r="D2302" t="str">
            <v>UN</v>
          </cell>
          <cell r="E2302">
            <v>11571.27</v>
          </cell>
        </row>
        <row r="2303">
          <cell r="A2303">
            <v>7615</v>
          </cell>
          <cell r="B2303" t="str">
            <v>INSUMO NACIONAL CAIXA</v>
          </cell>
          <cell r="C2303" t="str">
            <v>TRANSFORMADOR TRIFASICO DE DISTRIBUICAO, POTENCIA DE 300 KVA, TENSAO NOMINAL DE 15 KV, TENSAO SECUNDARIA DE 220/127V, EMOLEO ISOLANTE TIPO MINERAL</v>
          </cell>
          <cell r="D2303" t="str">
            <v>UN</v>
          </cell>
          <cell r="E2303">
            <v>18938.25</v>
          </cell>
        </row>
        <row r="2304">
          <cell r="A2304">
            <v>7616</v>
          </cell>
          <cell r="B2304" t="str">
            <v>INSUMO NACIONAL CAIXA</v>
          </cell>
          <cell r="C2304" t="str">
            <v>TRANSFORMADOR TRIFASICO DE DISTRIBUICAO, POTENCIA DE 500 KVA, TENSAO NOMINAL DE 15 KV, TENSAO SECUNDARIA DE 220/127V, EMOLEO ISOLANTE TIPO MINERAL</v>
          </cell>
          <cell r="D2304" t="str">
            <v>UN</v>
          </cell>
          <cell r="E2304">
            <v>30904.23</v>
          </cell>
        </row>
        <row r="2305">
          <cell r="A2305">
            <v>7617</v>
          </cell>
          <cell r="B2305" t="str">
            <v>INSUMO NACIONAL CAIXA</v>
          </cell>
          <cell r="C2305" t="str">
            <v>TRANSFORMADOR TRIFASICO DE DISTRIBUICAO, POTENCIA DE 45 KVA,TENSAO NOMINAL DE 15 KV, TENSAO SECUNDARIA DE 220/127V, EMOLEO ISOLANTE TIPO MINERAL</v>
          </cell>
          <cell r="D2305" t="str">
            <v>UN</v>
          </cell>
          <cell r="E2305">
            <v>5741.59</v>
          </cell>
        </row>
        <row r="2306">
          <cell r="A2306">
            <v>7618</v>
          </cell>
          <cell r="B2306" t="str">
            <v>INSUMO NACIONAL CAIXA</v>
          </cell>
          <cell r="C2306" t="str">
            <v>TRANSFORMADOR TRIFASICO DE DISTRIBUICAO, POTENCIA DE 1500 KVA, TENSAO NOMINAL DE 15 KV, TENSAO SECUNDARIA DE 220/127V, EM OLEO ISOLANTE TIPO MINERAL</v>
          </cell>
          <cell r="D2306" t="str">
            <v>UN</v>
          </cell>
          <cell r="E2306">
            <v>75048.41</v>
          </cell>
        </row>
        <row r="2307">
          <cell r="A2307">
            <v>7619</v>
          </cell>
          <cell r="B2307" t="str">
            <v>INSUMO NACIONAL CAIXA</v>
          </cell>
          <cell r="C2307" t="str">
            <v>TRANSFORMADOR TRIFASICO DE DISTRIBUICAO, POTENCIA DE 112,5 KVA, TENSAO NOMINAL DE 15 KV, TENSAO SECUNDARIA DE 220/127V,EM OLEO ISOLANTE TIPO MINERAL</v>
          </cell>
          <cell r="D2307" t="str">
            <v>UN</v>
          </cell>
          <cell r="E2307">
            <v>9174.5300000000007</v>
          </cell>
        </row>
        <row r="2308">
          <cell r="A2308">
            <v>7620</v>
          </cell>
          <cell r="B2308" t="str">
            <v>INSUMO NACIONAL CAIXA</v>
          </cell>
          <cell r="C2308" t="str">
            <v>TRANSFORMADOR TRIFASICO DE DISTRIBUICAO, POTENCIA DE 225 KVA, TENSAO NOMINAL DE 15 KV, TENSAO SECUNDARIA DE 220/127V, EMOLEO ISOLANTE TIPO MINERAL</v>
          </cell>
          <cell r="D2308" t="str">
            <v>UN</v>
          </cell>
          <cell r="E2308">
            <v>16232.79</v>
          </cell>
        </row>
        <row r="2309">
          <cell r="A2309">
            <v>7622</v>
          </cell>
          <cell r="B2309" t="str">
            <v>INSUMO NACIONAL CAIXA</v>
          </cell>
          <cell r="C2309" t="str">
            <v>TRATOR DE ESTEIRAS, POTENCIA DE 100 HP, PESO OPERACIONAL DE9,4 T, COM LAMINA COM CAPACIDADE DE 2,19 M3</v>
          </cell>
          <cell r="D2309" t="str">
            <v>UN</v>
          </cell>
          <cell r="E2309">
            <v>522217.49</v>
          </cell>
        </row>
        <row r="2310">
          <cell r="A2310">
            <v>7623</v>
          </cell>
          <cell r="B2310" t="str">
            <v>INSUMO NACIONAL CAIXA</v>
          </cell>
          <cell r="C2310" t="str">
            <v>TRATOR DE ESTEIRAS, POTENCIA DE 347 HP, PESO OPERACIONAL DE38,5 T, COM LAMINA COM CAPACIDADE DE 8,70M3</v>
          </cell>
          <cell r="D2310" t="str">
            <v>UN</v>
          </cell>
          <cell r="E2310">
            <v>2217554.86</v>
          </cell>
        </row>
        <row r="2311">
          <cell r="A2311">
            <v>7624</v>
          </cell>
          <cell r="B2311" t="str">
            <v>INSUMO NACIONAL CAIXA</v>
          </cell>
          <cell r="C2311" t="str">
            <v>TRATOR DE ESTEIRAS, POTENCIA DE 150 HP, PESO OPERACIONAL DE16,7 T, COM RODA MOTRIZ ELEVADA E LAMINA COM CONTATO DE 3,18M3</v>
          </cell>
          <cell r="D2311" t="str">
            <v>UN</v>
          </cell>
          <cell r="E2311">
            <v>677000</v>
          </cell>
        </row>
        <row r="2312">
          <cell r="A2312">
            <v>7625</v>
          </cell>
          <cell r="B2312" t="str">
            <v>INSUMO NACIONAL CAIXA</v>
          </cell>
          <cell r="C2312" t="str">
            <v>TRATOR DE ESTEIRAS, POTENCIA DE 170 HP, PESO OPERACIONAL DE19 T, COM LAMINA COM CAPACIDADE DE 5,2 M3</v>
          </cell>
          <cell r="D2312" t="str">
            <v>UN</v>
          </cell>
          <cell r="E2312">
            <v>672859.26</v>
          </cell>
        </row>
        <row r="2313">
          <cell r="A2313">
            <v>7626</v>
          </cell>
          <cell r="B2313" t="str">
            <v>INSUMO NACIONAL CAIXA</v>
          </cell>
          <cell r="C2313" t="str">
            <v>!EM PROCESSO DE DESATIVACAO! TRATOR DE ESTEIRAS COM LAMINA,POTENCIA DE *90* HP, PESO OPERACIONAL DE *9* T (LOCACAO COMOPERADOR, COMBUSTIVEL E MANUTENCAO)</v>
          </cell>
          <cell r="D2313" t="str">
            <v>H</v>
          </cell>
          <cell r="E2313">
            <v>162</v>
          </cell>
        </row>
        <row r="2314">
          <cell r="A2314">
            <v>7628</v>
          </cell>
          <cell r="B2314" t="str">
            <v>INSUMO NACIONAL CAIXA</v>
          </cell>
          <cell r="C2314" t="str">
            <v>!EM PROCESSO DE DESATIVACAO! TRATOR DE ESTEIRAS 110 A 160HPC/ LAMINA PESO OPERACIONAL * 13T * (INCL MANUT/OPERACAO)</v>
          </cell>
          <cell r="D2314" t="str">
            <v>H</v>
          </cell>
          <cell r="E2314">
            <v>193.11</v>
          </cell>
        </row>
        <row r="2315">
          <cell r="A2315">
            <v>7629</v>
          </cell>
          <cell r="B2315" t="str">
            <v>INSUMO NACIONAL CAIXA</v>
          </cell>
          <cell r="C2315" t="str">
            <v>!EM PROCESSO DE DESATIVACAO! TRATOR DE ESTEIRAS COM LAMINA,POTENCIA DE * 160 * HP A * 300 * HP, PESO OPERACIONAL DE * 16 * T (LOCACAO COM OPERADOR, COMBUSTIVEL E MANUTENCAO)</v>
          </cell>
          <cell r="D2315" t="str">
            <v>H</v>
          </cell>
          <cell r="E2315">
            <v>244.6</v>
          </cell>
        </row>
        <row r="2316">
          <cell r="A2316">
            <v>7640</v>
          </cell>
          <cell r="B2316" t="str">
            <v>INSUMO NACIONAL CAIXA</v>
          </cell>
          <cell r="C2316" t="str">
            <v>TRATOR DE PNEUS COM POTENCIA DE 85 CV, TRACAO 4 X 4, PESO COM LASTRO DE 4675 KG</v>
          </cell>
          <cell r="D2316" t="str">
            <v>UN</v>
          </cell>
          <cell r="E2316">
            <v>118000</v>
          </cell>
        </row>
        <row r="2317">
          <cell r="A2317">
            <v>7641</v>
          </cell>
          <cell r="B2317" t="str">
            <v>INSUMO NACIONAL CAIXA</v>
          </cell>
          <cell r="C2317" t="str">
            <v>!EM PROCESSO DE DESATIVACAO! TRATOR DE PNEUS COM MOTOR *75*HP (LOCACAO COM OPERADOR, COMBUSTIVEL E MANUTENCAO)</v>
          </cell>
          <cell r="D2317" t="str">
            <v>H</v>
          </cell>
          <cell r="E2317">
            <v>65.25</v>
          </cell>
        </row>
        <row r="2318">
          <cell r="A2318">
            <v>7642</v>
          </cell>
          <cell r="B2318" t="str">
            <v>INSUMO NACIONAL CAIXA</v>
          </cell>
          <cell r="C2318" t="str">
            <v>!EM PROCESSO DE DESATIVACAO! TRATOR DE PNEUS ATE 75HP (INCLMANUT/OPERACAO)</v>
          </cell>
          <cell r="D2318" t="str">
            <v>H</v>
          </cell>
          <cell r="E2318">
            <v>39.15</v>
          </cell>
        </row>
        <row r="2319">
          <cell r="A2319">
            <v>7660</v>
          </cell>
          <cell r="B2319" t="str">
            <v>INSUMO NACIONAL CAIXA</v>
          </cell>
          <cell r="C2319" t="str">
            <v>TUBO CHAPA PRETA E = 1/4" - 30" - 175KG</v>
          </cell>
          <cell r="D2319" t="str">
            <v>M</v>
          </cell>
          <cell r="E2319">
            <v>993.53</v>
          </cell>
        </row>
        <row r="2320">
          <cell r="A2320">
            <v>7661</v>
          </cell>
          <cell r="B2320" t="str">
            <v>INSUMO NACIONAL CAIXA</v>
          </cell>
          <cell r="C2320" t="str">
            <v>TUBO ACO PRETO SEM COSTURA 8", E= *8,18 MM, SCHEDULE 40, *42,55 KG/M</v>
          </cell>
          <cell r="D2320" t="str">
            <v>M</v>
          </cell>
          <cell r="E2320">
            <v>346.64</v>
          </cell>
        </row>
        <row r="2321">
          <cell r="A2321">
            <v>7667</v>
          </cell>
          <cell r="B2321" t="str">
            <v>INSUMO NACIONAL CAIXA</v>
          </cell>
          <cell r="C2321" t="str">
            <v>TUBO CHAPA PRETA E = 3/16" - 26" - 147KG</v>
          </cell>
          <cell r="D2321" t="str">
            <v>M</v>
          </cell>
          <cell r="E2321">
            <v>834.57</v>
          </cell>
        </row>
        <row r="2322">
          <cell r="A2322">
            <v>7672</v>
          </cell>
          <cell r="B2322" t="str">
            <v>INSUMO NACIONAL CAIXA</v>
          </cell>
          <cell r="C2322" t="str">
            <v>TUBO ACO PRETO SEM COSTURA 6", E= 7,11 MM,  SCHEDULE 40, *28,26 KG/M</v>
          </cell>
          <cell r="D2322" t="str">
            <v>M</v>
          </cell>
          <cell r="E2322">
            <v>230.22</v>
          </cell>
        </row>
        <row r="2323">
          <cell r="A2323">
            <v>7676</v>
          </cell>
          <cell r="B2323" t="str">
            <v>INSUMO NACIONAL CAIXA</v>
          </cell>
          <cell r="C2323" t="str">
            <v>TUBO CHAPA PRETA E = 3/8" - 30" -177KG</v>
          </cell>
          <cell r="D2323" t="str">
            <v>M</v>
          </cell>
          <cell r="E2323">
            <v>1004.89</v>
          </cell>
        </row>
        <row r="2324">
          <cell r="A2324">
            <v>7690</v>
          </cell>
          <cell r="B2324" t="str">
            <v>INSUMO NACIONAL CAIXA</v>
          </cell>
          <cell r="C2324" t="str">
            <v>TUBO ACO PRETO SEM COSTURA 8", E= *6,35 MM,  SCHEDULE 20, *33,27 KG/M</v>
          </cell>
          <cell r="D2324" t="str">
            <v>M</v>
          </cell>
          <cell r="E2324">
            <v>267.12</v>
          </cell>
        </row>
        <row r="2325">
          <cell r="A2325">
            <v>7691</v>
          </cell>
          <cell r="B2325" t="str">
            <v>INSUMO NACIONAL CAIXA</v>
          </cell>
          <cell r="C2325" t="str">
            <v>TUBO ACO GALV C/ COSTURA DIN 2440/NBR 5580 CLASSE MEDIA DN 1/2" (15MM) E = 2,65MM - 1,22KG/M</v>
          </cell>
          <cell r="D2325" t="str">
            <v>M</v>
          </cell>
          <cell r="E2325">
            <v>8.68</v>
          </cell>
        </row>
        <row r="2326">
          <cell r="A2326">
            <v>7692</v>
          </cell>
          <cell r="B2326" t="str">
            <v>INSUMO NACIONAL CAIXA</v>
          </cell>
          <cell r="C2326" t="str">
            <v>TUBO ACO GALV C/ COSTURA DIN 2440/NBR 5580 CLASSE MEDIA DN 5" (125MM) E=5,40MM - 17,80KG/M</v>
          </cell>
          <cell r="D2326" t="str">
            <v>M</v>
          </cell>
          <cell r="E2326">
            <v>119.57</v>
          </cell>
        </row>
        <row r="2327">
          <cell r="A2327">
            <v>7693</v>
          </cell>
          <cell r="B2327" t="str">
            <v>INSUMO NACIONAL CAIXA</v>
          </cell>
          <cell r="C2327" t="str">
            <v>TUBO ACO GALV C/ COSTURA DIN 2440/NBR 5580 CLASSE MEDIA DN 4" (100MM) E = 4,50MM - 12,10KG/M</v>
          </cell>
          <cell r="D2327" t="str">
            <v>M</v>
          </cell>
          <cell r="E2327">
            <v>86.75</v>
          </cell>
        </row>
        <row r="2328">
          <cell r="A2328">
            <v>7694</v>
          </cell>
          <cell r="B2328" t="str">
            <v>INSUMO NACIONAL CAIXA</v>
          </cell>
          <cell r="C2328" t="str">
            <v>TUBO ACO GALV C/ COSTURA DIN 2440/NBR 5580 CLASSE MEDIA DN 3" (80MM) E = 4,05MM - 8,47KG/M</v>
          </cell>
          <cell r="D2328" t="str">
            <v>M</v>
          </cell>
          <cell r="E2328">
            <v>53.64</v>
          </cell>
        </row>
        <row r="2329">
          <cell r="A2329">
            <v>7695</v>
          </cell>
          <cell r="B2329" t="str">
            <v>INSUMO NACIONAL CAIXA</v>
          </cell>
          <cell r="C2329" t="str">
            <v>TUBO DE ACO GALVANIZADO COM COSTURA, CLASSE MEDIA, TAMANHO NOMINAL = 150, DE = 6", E = 4,85 MM, PESO = 19,68 KG/M (NBR 5580)</v>
          </cell>
          <cell r="D2329" t="str">
            <v>M</v>
          </cell>
          <cell r="E2329">
            <v>134.41</v>
          </cell>
        </row>
        <row r="2330">
          <cell r="A2330">
            <v>7696</v>
          </cell>
          <cell r="B2330" t="str">
            <v>INSUMO NACIONAL CAIXA</v>
          </cell>
          <cell r="C2330" t="str">
            <v>TUBO ACO GALV C/ COSTURA DIN 2440/NBR 5580 CLASSE MEDIA DN 2" (50MM) E=3,65MM - 5,10KG/M</v>
          </cell>
          <cell r="D2330" t="str">
            <v>M</v>
          </cell>
          <cell r="E2330">
            <v>35.770000000000003</v>
          </cell>
        </row>
        <row r="2331">
          <cell r="A2331">
            <v>7697</v>
          </cell>
          <cell r="B2331" t="str">
            <v>INSUMO NACIONAL CAIXA</v>
          </cell>
          <cell r="C2331" t="str">
            <v>TUBO ACO GALV C/ COSTURA DIN 2440/NBR 5580 CLASSE MEDIA DN 1.1/2" (40MM) E=3,25MM - 3,61KG/M</v>
          </cell>
          <cell r="D2331" t="str">
            <v>M</v>
          </cell>
          <cell r="E2331">
            <v>25.61</v>
          </cell>
        </row>
        <row r="2332">
          <cell r="A2332">
            <v>7698</v>
          </cell>
          <cell r="B2332" t="str">
            <v>INSUMO NACIONAL CAIXA</v>
          </cell>
          <cell r="C2332" t="str">
            <v>TUBO ACO GALV C/ COSTURA DIN 2440/NBR 5580 CLASSE MEDIA DN 1.1/4" (32MM) E=3,25MM - 3,14KG/M</v>
          </cell>
          <cell r="D2332" t="str">
            <v>M</v>
          </cell>
          <cell r="E2332">
            <v>23.19</v>
          </cell>
        </row>
        <row r="2333">
          <cell r="A2333">
            <v>7700</v>
          </cell>
          <cell r="B2333" t="str">
            <v>INSUMO NACIONAL CAIXA</v>
          </cell>
          <cell r="C2333" t="str">
            <v>TUBO ACO GALV C/ COSTURA DIN 2440/NBR 5580 CLASSE MEDIA DN 3/4" (20MM) E = 2,65MM - 1,58KG/M</v>
          </cell>
          <cell r="D2333" t="str">
            <v>M</v>
          </cell>
          <cell r="E2333">
            <v>11.84</v>
          </cell>
        </row>
        <row r="2334">
          <cell r="A2334">
            <v>7701</v>
          </cell>
          <cell r="B2334" t="str">
            <v>INSUMO NACIONAL CAIXA</v>
          </cell>
          <cell r="C2334" t="str">
            <v>TUBO ACO GALV C/ COSTURA DIN 2440/NBR 5580 CLASSE MEDIA DN 2.1/2" (65MM) E=3,65MM - 6,51KG/M</v>
          </cell>
          <cell r="D2334" t="str">
            <v>M</v>
          </cell>
          <cell r="E2334">
            <v>47.32</v>
          </cell>
        </row>
        <row r="2335">
          <cell r="A2335">
            <v>7714</v>
          </cell>
          <cell r="B2335" t="str">
            <v>INSUMO NACIONAL CAIXA</v>
          </cell>
          <cell r="C2335" t="str">
            <v>TUBO CONCRETO ARMADO, CLASSE PA-1, PB, DN 500 MM, PARA AGUASPLUVIAIS (NBR 8890)</v>
          </cell>
          <cell r="D2335" t="str">
            <v>M</v>
          </cell>
          <cell r="E2335">
            <v>78.989999999999995</v>
          </cell>
        </row>
        <row r="2336">
          <cell r="A2336">
            <v>7720</v>
          </cell>
          <cell r="B2336" t="str">
            <v>INSUMO NACIONAL CAIXA</v>
          </cell>
          <cell r="C2336" t="str">
            <v>TUBO CONCRETO ARMADO, CLASSE EA-2, PB JE, DN 1000 MM, PARA ESGOTO SANITARIO (NBR 8890)</v>
          </cell>
          <cell r="D2336" t="str">
            <v>M</v>
          </cell>
          <cell r="E2336">
            <v>390.19</v>
          </cell>
        </row>
        <row r="2337">
          <cell r="A2337">
            <v>7722</v>
          </cell>
          <cell r="B2337" t="str">
            <v>INSUMO NACIONAL CAIXA</v>
          </cell>
          <cell r="C2337" t="str">
            <v>TUBO CONCRETO ARMADO, CLASSE PA-2, PB, DN 700 MM, PARA AGUASPLUVIAIS (NBR 8890)</v>
          </cell>
          <cell r="D2337" t="str">
            <v>M</v>
          </cell>
          <cell r="E2337">
            <v>154.63</v>
          </cell>
        </row>
        <row r="2338">
          <cell r="A2338">
            <v>7725</v>
          </cell>
          <cell r="B2338" t="str">
            <v>INSUMO NACIONAL CAIXA</v>
          </cell>
          <cell r="C2338" t="str">
            <v>TUBO CONCRETO ARMADO, CLASSE PA-1, PB, DN 600 MM, PARA AGUASPLUVIAIS (NBR 8890)</v>
          </cell>
          <cell r="D2338" t="str">
            <v>M</v>
          </cell>
          <cell r="E2338">
            <v>104.5</v>
          </cell>
        </row>
        <row r="2339">
          <cell r="A2339">
            <v>7727</v>
          </cell>
          <cell r="B2339" t="str">
            <v>INSUMO NACIONAL CAIXA</v>
          </cell>
          <cell r="C2339" t="str">
            <v>TUBO CONCRETO ARMADO, CLASSE PA-2, PB, DN 2000 MM, PARA AGUAS PLUVIAIS (NBR 8890)</v>
          </cell>
          <cell r="D2339" t="str">
            <v>M</v>
          </cell>
          <cell r="E2339">
            <v>1227.1500000000001</v>
          </cell>
        </row>
        <row r="2340">
          <cell r="A2340">
            <v>7733</v>
          </cell>
          <cell r="B2340" t="str">
            <v>INSUMO NACIONAL CAIXA</v>
          </cell>
          <cell r="C2340" t="str">
            <v>TUBO CONCRETO ARMADO, CLASSE EA-3, PB JE, DN 700 MM, PARA ESGOTO SANITARIO (NBR 8890)</v>
          </cell>
          <cell r="D2340" t="str">
            <v>M</v>
          </cell>
          <cell r="E2340">
            <v>253.17</v>
          </cell>
        </row>
        <row r="2341">
          <cell r="A2341">
            <v>7734</v>
          </cell>
          <cell r="B2341" t="str">
            <v>INSUMO NACIONAL CAIXA</v>
          </cell>
          <cell r="C2341" t="str">
            <v>TUBO CONCRETO ARMADO, CLASSE EA-3, PB JE, DN 900 MM, PARA ESGOTO SANITARIO (NBR 8890)</v>
          </cell>
          <cell r="D2341" t="str">
            <v>M</v>
          </cell>
          <cell r="E2341">
            <v>450.31</v>
          </cell>
        </row>
        <row r="2342">
          <cell r="A2342">
            <v>7735</v>
          </cell>
          <cell r="B2342" t="str">
            <v>INSUMO NACIONAL CAIXA</v>
          </cell>
          <cell r="C2342" t="str">
            <v>TUBO CONCRETO ARMADO, CLASSE EA-3, PB JE, DN 1000 MM, PARA ESGOTO SANITARIO (NBR 8890)</v>
          </cell>
          <cell r="D2342" t="str">
            <v>M</v>
          </cell>
          <cell r="E2342">
            <v>492.57</v>
          </cell>
        </row>
        <row r="2343">
          <cell r="A2343">
            <v>7740</v>
          </cell>
          <cell r="B2343" t="str">
            <v>INSUMO NACIONAL CAIXA</v>
          </cell>
          <cell r="C2343" t="str">
            <v>TUBO CONCRETO ARMADO, CLASSE EA-2, PB JE, DN 400 MM, PARA ESGOTO SANITARIO (NBR 8890)</v>
          </cell>
          <cell r="D2343" t="str">
            <v>M</v>
          </cell>
          <cell r="E2343">
            <v>108.43</v>
          </cell>
        </row>
        <row r="2344">
          <cell r="A2344">
            <v>7741</v>
          </cell>
          <cell r="B2344" t="str">
            <v>INSUMO NACIONAL CAIXA</v>
          </cell>
          <cell r="C2344" t="str">
            <v>TUBO CONCRETO ARMADO, CLASSE EA-2, PB JE, DN 500 MM, PARA ESGOTO SANITARIO (NBR 8890)</v>
          </cell>
          <cell r="D2344" t="str">
            <v>M</v>
          </cell>
          <cell r="E2344">
            <v>136.84</v>
          </cell>
        </row>
        <row r="2345">
          <cell r="A2345">
            <v>7742</v>
          </cell>
          <cell r="B2345" t="str">
            <v>INSUMO NACIONAL CAIXA</v>
          </cell>
          <cell r="C2345" t="str">
            <v>TUBO CONCRETO ARMADO, CLASSE PA-1, PB, DN 700 MM, PARA AGUASPLUVIAIS (NBR 8890)</v>
          </cell>
          <cell r="D2345" t="str">
            <v>M</v>
          </cell>
          <cell r="E2345">
            <v>155.97999999999999</v>
          </cell>
        </row>
        <row r="2346">
          <cell r="A2346">
            <v>7743</v>
          </cell>
          <cell r="B2346" t="str">
            <v>INSUMO NACIONAL CAIXA</v>
          </cell>
          <cell r="C2346" t="str">
            <v>TUBO CONCRETO ARMADO, CLASSE EA-3, PB JE, DN 600 MM, PARA ESGOTO SANITARIO (NBR 8890)</v>
          </cell>
          <cell r="D2346" t="str">
            <v>M</v>
          </cell>
          <cell r="E2346">
            <v>227.04</v>
          </cell>
        </row>
        <row r="2347">
          <cell r="A2347">
            <v>7744</v>
          </cell>
          <cell r="B2347" t="str">
            <v>INSUMO NACIONAL CAIXA</v>
          </cell>
          <cell r="C2347" t="str">
            <v>TUBO CONCRETO ARMADO, CLASSE EA-2, PB JE, DN 700 MM, PARA ESGOTO SANITARIO (NBR 8890)</v>
          </cell>
          <cell r="D2347" t="str">
            <v>M</v>
          </cell>
          <cell r="E2347">
            <v>212.35</v>
          </cell>
        </row>
        <row r="2348">
          <cell r="A2348">
            <v>7745</v>
          </cell>
          <cell r="B2348" t="str">
            <v>INSUMO NACIONAL CAIXA</v>
          </cell>
          <cell r="C2348" t="str">
            <v>TUBO CONCRETO ARMADO, CLASSE PA-1, PB, DN 400 MM, PARA AGUASPLUVIAIS (NBR 8890)</v>
          </cell>
          <cell r="D2348" t="str">
            <v>M</v>
          </cell>
          <cell r="E2348">
            <v>59.82</v>
          </cell>
        </row>
        <row r="2349">
          <cell r="A2349">
            <v>7750</v>
          </cell>
          <cell r="B2349" t="str">
            <v>INSUMO NACIONAL CAIXA</v>
          </cell>
          <cell r="C2349" t="str">
            <v>TUBO CONCRETO ARMADO, CLASSE PA-1, PB, DN 800 MM, PARA AGUASPLUVIAIS (NBR 8890)</v>
          </cell>
          <cell r="D2349" t="str">
            <v>M</v>
          </cell>
          <cell r="E2349">
            <v>166.33</v>
          </cell>
        </row>
        <row r="2350">
          <cell r="A2350">
            <v>7752</v>
          </cell>
          <cell r="B2350" t="str">
            <v>INSUMO NACIONAL CAIXA</v>
          </cell>
          <cell r="C2350" t="str">
            <v>TUBO CONCRETO ARMADO, CLASSE PA-2, PB, DN 500 MM, PARA AGUASPLUVIAIS (NBR 8890)</v>
          </cell>
          <cell r="D2350" t="str">
            <v>M</v>
          </cell>
          <cell r="E2350">
            <v>76.64</v>
          </cell>
        </row>
        <row r="2351">
          <cell r="A2351">
            <v>7753</v>
          </cell>
          <cell r="B2351" t="str">
            <v>INSUMO NACIONAL CAIXA</v>
          </cell>
          <cell r="C2351" t="str">
            <v>TUBO CONCRETO ARMADO, CLASSE PA-1, PB, DN 1000 MM, PARA AGUAS PLUVIAIS (NBR 8890)</v>
          </cell>
          <cell r="D2351" t="str">
            <v>M</v>
          </cell>
          <cell r="E2351">
            <v>228.31</v>
          </cell>
        </row>
        <row r="2352">
          <cell r="A2352">
            <v>7754</v>
          </cell>
          <cell r="B2352" t="str">
            <v>INSUMO NACIONAL CAIXA</v>
          </cell>
          <cell r="C2352" t="str">
            <v>TUBO CONCRETO ARMADO, CLASSE EA-2, PB JE, DN 900 MM, PARA ESGOTO SANITARIO (NBR 8890)</v>
          </cell>
          <cell r="D2352" t="str">
            <v>M</v>
          </cell>
          <cell r="E2352">
            <v>359.38</v>
          </cell>
        </row>
        <row r="2353">
          <cell r="A2353">
            <v>7755</v>
          </cell>
          <cell r="B2353" t="str">
            <v>INSUMO NACIONAL CAIXA</v>
          </cell>
          <cell r="C2353" t="str">
            <v>TUBO CONCRETO ARMADO, CLASSE EA-3, PB JE, DN 400 MM, PARA ESGOTO SANITARIO (NBR 8890)</v>
          </cell>
          <cell r="D2353" t="str">
            <v>M</v>
          </cell>
          <cell r="E2353">
            <v>132.1</v>
          </cell>
        </row>
        <row r="2354">
          <cell r="A2354">
            <v>7756</v>
          </cell>
          <cell r="B2354" t="str">
            <v>INSUMO NACIONAL CAIXA</v>
          </cell>
          <cell r="C2354" t="str">
            <v>TUBO CONCRETO ARMADO, CLASSE PA-1, PB, DN 900 MM, PARA AGUASPLUVIAIS (NBR 8890)</v>
          </cell>
          <cell r="D2354" t="str">
            <v>M</v>
          </cell>
          <cell r="E2354">
            <v>205.35</v>
          </cell>
        </row>
        <row r="2355">
          <cell r="A2355">
            <v>7757</v>
          </cell>
          <cell r="B2355" t="str">
            <v>INSUMO NACIONAL CAIXA</v>
          </cell>
          <cell r="C2355" t="str">
            <v>TUBO CONCRETO ARMADO, CLASSE PA-1, PB, DN 1200 MM, PARA AGUAS PLUVIAIS (NBR 8890)</v>
          </cell>
          <cell r="D2355" t="str">
            <v>M</v>
          </cell>
          <cell r="E2355">
            <v>323.56</v>
          </cell>
        </row>
        <row r="2356">
          <cell r="A2356">
            <v>7758</v>
          </cell>
          <cell r="B2356" t="str">
            <v>INSUMO NACIONAL CAIXA</v>
          </cell>
          <cell r="C2356" t="str">
            <v>TUBO CONCRETO ARMADO, CLASSE PA-1, PB, DN 1500 MM, PARA AGUAS PLUVIAIS (NBR 8890)</v>
          </cell>
          <cell r="D2356" t="str">
            <v>M</v>
          </cell>
          <cell r="E2356">
            <v>481.27</v>
          </cell>
        </row>
        <row r="2357">
          <cell r="A2357">
            <v>7759</v>
          </cell>
          <cell r="B2357" t="str">
            <v>INSUMO NACIONAL CAIXA</v>
          </cell>
          <cell r="C2357" t="str">
            <v>TUBO CONCRETO ARMADO, CLASSE PA-1, PB, DN 2000 MM, PARA AGUAS PLUVIAIS (NBR 8890)</v>
          </cell>
          <cell r="D2357" t="str">
            <v>M</v>
          </cell>
          <cell r="E2357">
            <v>1048.52</v>
          </cell>
        </row>
        <row r="2358">
          <cell r="A2358">
            <v>7760</v>
          </cell>
          <cell r="B2358" t="str">
            <v>INSUMO NACIONAL CAIXA</v>
          </cell>
          <cell r="C2358" t="str">
            <v>TUBO CONCRETO ARMADO, CLASSE PA-2, PB, DN 300 MM, PARA AGUASPLUVIAIS (NBR 8890)</v>
          </cell>
          <cell r="D2358" t="str">
            <v>M</v>
          </cell>
          <cell r="E2358">
            <v>59.53</v>
          </cell>
        </row>
        <row r="2359">
          <cell r="A2359">
            <v>7761</v>
          </cell>
          <cell r="B2359" t="str">
            <v>INSUMO NACIONAL CAIXA</v>
          </cell>
          <cell r="C2359" t="str">
            <v>TUBO CONCRETO ARMADO, CLASSE PA-2, PB, DN 400 MM, PARA AGUASPLUVIAIS (NBR 8890)</v>
          </cell>
          <cell r="D2359" t="str">
            <v>M</v>
          </cell>
          <cell r="E2359">
            <v>63.27</v>
          </cell>
        </row>
        <row r="2360">
          <cell r="A2360">
            <v>7762</v>
          </cell>
          <cell r="B2360" t="str">
            <v>INSUMO NACIONAL CAIXA</v>
          </cell>
          <cell r="C2360" t="str">
            <v>TUBO CONCRETO ARMADO, CLASSE PA-2, PB, DN 600 MM, PARA AGUASPLUVIAIS (NBR 8890)</v>
          </cell>
          <cell r="D2360" t="str">
            <v>M</v>
          </cell>
          <cell r="E2360">
            <v>100.28</v>
          </cell>
        </row>
        <row r="2361">
          <cell r="A2361">
            <v>7763</v>
          </cell>
          <cell r="B2361" t="str">
            <v>INSUMO NACIONAL CAIXA</v>
          </cell>
          <cell r="C2361" t="str">
            <v>TUBO CONCRETO ARMADO, CLASSE PA-2, PB, DN 800 MM, PARA AGUASPLUVIAIS (NBR 8890)</v>
          </cell>
          <cell r="D2361" t="str">
            <v>M</v>
          </cell>
          <cell r="E2361">
            <v>172.32</v>
          </cell>
        </row>
        <row r="2362">
          <cell r="A2362">
            <v>7764</v>
          </cell>
          <cell r="B2362" t="str">
            <v>INSUMO NACIONAL CAIXA</v>
          </cell>
          <cell r="C2362" t="str">
            <v>TUBO CONCRETO ARMADO, CLASSE PA-2, PB, DN 900 MM, PARA AGUASPLUVIAIS (NBR 8890)</v>
          </cell>
          <cell r="D2362" t="str">
            <v>M</v>
          </cell>
          <cell r="E2362">
            <v>258.85000000000002</v>
          </cell>
        </row>
        <row r="2363">
          <cell r="A2363">
            <v>7765</v>
          </cell>
          <cell r="B2363" t="str">
            <v>INSUMO NACIONAL CAIXA</v>
          </cell>
          <cell r="C2363" t="str">
            <v>TUBO CONCRETO ARMADO, CLASSE PA-2, PB, DN 1000 MM, PARA AGUAS PLUVIAIS (NBR 8890)</v>
          </cell>
          <cell r="D2363" t="str">
            <v>M</v>
          </cell>
          <cell r="E2363">
            <v>252.14</v>
          </cell>
        </row>
        <row r="2364">
          <cell r="A2364">
            <v>7766</v>
          </cell>
          <cell r="B2364" t="str">
            <v>INSUMO NACIONAL CAIXA</v>
          </cell>
          <cell r="C2364" t="str">
            <v>TUBO CONCRETO ARMADO, CLASSE PA-2, PB, DN 1200 MM, PARA AGUAS PLUVIAIS (NBR 8890)</v>
          </cell>
          <cell r="D2364" t="str">
            <v>M</v>
          </cell>
          <cell r="E2364">
            <v>366.7</v>
          </cell>
        </row>
        <row r="2365">
          <cell r="A2365">
            <v>7767</v>
          </cell>
          <cell r="B2365" t="str">
            <v>INSUMO NACIONAL CAIXA</v>
          </cell>
          <cell r="C2365" t="str">
            <v>TUBO CONCRETO ARMADO, CLASSE PA-2, PB, DN 1500 MM, PARA AGUAS PLUVIAIS (NBR 8890)</v>
          </cell>
          <cell r="D2365" t="str">
            <v>M</v>
          </cell>
          <cell r="E2365">
            <v>565.07000000000005</v>
          </cell>
        </row>
        <row r="2366">
          <cell r="A2366">
            <v>7773</v>
          </cell>
          <cell r="B2366" t="str">
            <v>INSUMO NACIONAL CAIXA</v>
          </cell>
          <cell r="C2366" t="str">
            <v>TUBO CONCRETO ARMADO, CLASSE EA-2, PB JE, DN 800 MM, PARA ESGOTO SANITARIO (NBR 8890)</v>
          </cell>
          <cell r="D2366" t="str">
            <v>M</v>
          </cell>
          <cell r="E2366">
            <v>264.45999999999998</v>
          </cell>
        </row>
        <row r="2367">
          <cell r="A2367">
            <v>7774</v>
          </cell>
          <cell r="B2367" t="str">
            <v>INSUMO NACIONAL CAIXA</v>
          </cell>
          <cell r="C2367" t="str">
            <v>TUBO CONCRETO ARMADO, CLASSE EA-2, PB JE, DN 600 MM, PARA ESGOTO SANITARIO (NBR 8890)</v>
          </cell>
          <cell r="D2367" t="str">
            <v>M</v>
          </cell>
          <cell r="E2367">
            <v>184.21</v>
          </cell>
        </row>
        <row r="2368">
          <cell r="A2368">
            <v>7775</v>
          </cell>
          <cell r="B2368" t="str">
            <v>INSUMO NACIONAL CAIXA</v>
          </cell>
          <cell r="C2368" t="str">
            <v>TUBO CONCRETO ARMADO, CLASSE EA-3, PB JE, DN 800 MM, PARA ESGOTO SANITARIO (NBR 8890)</v>
          </cell>
          <cell r="D2368" t="str">
            <v>M</v>
          </cell>
          <cell r="E2368">
            <v>311.48</v>
          </cell>
        </row>
        <row r="2369">
          <cell r="A2369">
            <v>7776</v>
          </cell>
          <cell r="B2369" t="str">
            <v>INSUMO NACIONAL CAIXA</v>
          </cell>
          <cell r="C2369" t="str">
            <v>TUBO CONCRETO ARMADO, CLASSE EA-3, PB JE, DN 500 MM, PARA ESGOTO SANITARIO (NBR 8890)</v>
          </cell>
          <cell r="D2369" t="str">
            <v>M</v>
          </cell>
          <cell r="E2369">
            <v>171.93</v>
          </cell>
        </row>
        <row r="2370">
          <cell r="A2370">
            <v>7778</v>
          </cell>
          <cell r="B2370" t="str">
            <v>INSUMO NACIONAL CAIXA</v>
          </cell>
          <cell r="C2370" t="str">
            <v>TUBO DE CONCRETO SIMPLES, CLASSE- PS1, PB, DN 200 MM, PARA AGUAS PLUVIAIS (NBR 8890)</v>
          </cell>
          <cell r="D2370" t="str">
            <v>M</v>
          </cell>
          <cell r="E2370">
            <v>19.760000000000002</v>
          </cell>
        </row>
        <row r="2371">
          <cell r="A2371">
            <v>7781</v>
          </cell>
          <cell r="B2371" t="str">
            <v>INSUMO NACIONAL CAIXA</v>
          </cell>
          <cell r="C2371" t="str">
            <v>TUBO DE CONCRETO SIMPLES, CLASSE- PS1, PB, DN 400 MM, PARA AGUAS PLUVIAIS (NBR 8890)</v>
          </cell>
          <cell r="D2371" t="str">
            <v>M</v>
          </cell>
          <cell r="E2371">
            <v>31.46</v>
          </cell>
        </row>
        <row r="2372">
          <cell r="A2372">
            <v>7783</v>
          </cell>
          <cell r="B2372" t="str">
            <v>INSUMO NACIONAL CAIXA</v>
          </cell>
          <cell r="C2372" t="str">
            <v>TUBO DE CONCRETO SIMPLES, CLASSE- PS2, PB, DN 200 MM, PARA AGUAS PLUVIAIS (NBR 8890)</v>
          </cell>
          <cell r="D2372" t="str">
            <v>M</v>
          </cell>
          <cell r="E2372">
            <v>22.18</v>
          </cell>
        </row>
        <row r="2373">
          <cell r="A2373">
            <v>7785</v>
          </cell>
          <cell r="B2373" t="str">
            <v>INSUMO NACIONAL CAIXA</v>
          </cell>
          <cell r="C2373" t="str">
            <v>TUBO DE CONCRETO SIMPLES, CLASSE- PS2, PB, DN 400 MM, PARA AGUAS PLUVIAIS (NBR 8890)</v>
          </cell>
          <cell r="D2373" t="str">
            <v>M</v>
          </cell>
          <cell r="E2373">
            <v>33.880000000000003</v>
          </cell>
        </row>
        <row r="2374">
          <cell r="A2374">
            <v>7790</v>
          </cell>
          <cell r="B2374" t="str">
            <v>INSUMO NACIONAL CAIXA</v>
          </cell>
          <cell r="C2374" t="str">
            <v>TUBO DE CONCRETO SIMPLES, CLASSE- PS2, PB, DN 300 MM, PARA AGUAS PLUVIAIS (NBR 8890)</v>
          </cell>
          <cell r="D2374" t="str">
            <v>M</v>
          </cell>
          <cell r="E2374">
            <v>25.81</v>
          </cell>
        </row>
        <row r="2375">
          <cell r="A2375">
            <v>7791</v>
          </cell>
          <cell r="B2375" t="str">
            <v>INSUMO NACIONAL CAIXA</v>
          </cell>
          <cell r="C2375" t="str">
            <v>TUBO DE CONCRETO SIMPLES, CLASSE- PS1, PB, DN 600 MM, PARA AGUAS PLUVIAIS (NBR 8890)</v>
          </cell>
          <cell r="D2375" t="str">
            <v>M</v>
          </cell>
          <cell r="E2375">
            <v>58.08</v>
          </cell>
        </row>
        <row r="2376">
          <cell r="A2376">
            <v>7792</v>
          </cell>
          <cell r="B2376" t="str">
            <v>INSUMO NACIONAL CAIXA</v>
          </cell>
          <cell r="C2376" t="str">
            <v>TUBO DE CONCRETO SIMPLES, CLASSE- PS2, PB, DN 500 MM, PARA AGUAS PLUVIAIS (NBR 8890)</v>
          </cell>
          <cell r="D2376" t="str">
            <v>M</v>
          </cell>
          <cell r="E2376">
            <v>49.21</v>
          </cell>
        </row>
        <row r="2377">
          <cell r="A2377">
            <v>7793</v>
          </cell>
          <cell r="B2377" t="str">
            <v>INSUMO NACIONAL CAIXA</v>
          </cell>
          <cell r="C2377" t="str">
            <v>TUBO DE CONCRETO SIMPLES, CLASSE- PS2, PB, DN 600 MM, PARA AGUAS PLUVIAIS (NBR 8890)</v>
          </cell>
          <cell r="D2377" t="str">
            <v>M</v>
          </cell>
          <cell r="E2377">
            <v>63.51</v>
          </cell>
        </row>
        <row r="2378">
          <cell r="A2378">
            <v>7795</v>
          </cell>
          <cell r="B2378" t="str">
            <v>INSUMO NACIONAL CAIXA</v>
          </cell>
          <cell r="C2378" t="str">
            <v>TUBO DE CONCRETO SIMPLES, CLASSE- PS1, PB, DN 500 MM, PARA AGUAS PLUVIAIS (NBR 8890)</v>
          </cell>
          <cell r="D2378" t="str">
            <v>M</v>
          </cell>
          <cell r="E2378">
            <v>45.58</v>
          </cell>
        </row>
        <row r="2379">
          <cell r="A2379">
            <v>7796</v>
          </cell>
          <cell r="B2379" t="str">
            <v>INSUMO NACIONAL CAIXA</v>
          </cell>
          <cell r="C2379" t="str">
            <v>TUBO DE CONCRETO SIMPLES, CLASSE- PS1, PB, DN 300 MM, PARA AGUAS PLUVIAIS (NBR 8890)</v>
          </cell>
          <cell r="D2379" t="str">
            <v>M</v>
          </cell>
          <cell r="E2379">
            <v>23.8</v>
          </cell>
        </row>
        <row r="2380">
          <cell r="A2380">
            <v>9813</v>
          </cell>
          <cell r="B2380" t="str">
            <v>INSUMO NACIONAL CAIXA</v>
          </cell>
          <cell r="C2380" t="str">
            <v>TUBO DE POLIETILENO DE ALTA DENSIDADE (PEAD), PE-80, DE = 20MM X 2,3 MM DE PAREDE, PARA LIGACAO DE AGUA PREDIAL (NBR 8417)</v>
          </cell>
          <cell r="D2380" t="str">
            <v>M</v>
          </cell>
          <cell r="E2380">
            <v>2.7</v>
          </cell>
        </row>
        <row r="2381">
          <cell r="A2381">
            <v>9815</v>
          </cell>
          <cell r="B2381" t="str">
            <v>INSUMO NACIONAL CAIXA</v>
          </cell>
          <cell r="C2381" t="str">
            <v>TUBO DE POLIETILENO DE ALTA DENSIDADE (PEAD), PE-80, DE = 32MM X 3,0 MM DE PAREDE, PARA LIGACAO DE AGUA PREDIAL (NBR 8417)</v>
          </cell>
          <cell r="D2381" t="str">
            <v>M</v>
          </cell>
          <cell r="E2381">
            <v>5.33</v>
          </cell>
        </row>
        <row r="2382">
          <cell r="A2382">
            <v>9817</v>
          </cell>
          <cell r="B2382" t="str">
            <v>INSUMO NACIONAL CAIXA</v>
          </cell>
          <cell r="C2382" t="str">
            <v>TUBO PVC, JE, DN 100 MM,  REDE COLETORA ESGOTO (NBR 7362)</v>
          </cell>
          <cell r="D2382" t="str">
            <v>M</v>
          </cell>
          <cell r="E2382">
            <v>15.61</v>
          </cell>
        </row>
        <row r="2383">
          <cell r="A2383">
            <v>9818</v>
          </cell>
          <cell r="B2383" t="str">
            <v>INSUMO NACIONAL CAIXA</v>
          </cell>
          <cell r="C2383" t="str">
            <v>TUBO PVC,  JE,  DN 150 MM, REDE COLETORA ESGOTO (NBR 7362)</v>
          </cell>
          <cell r="D2383" t="str">
            <v>M</v>
          </cell>
          <cell r="E2383">
            <v>32.729999999999997</v>
          </cell>
        </row>
        <row r="2384">
          <cell r="A2384">
            <v>9819</v>
          </cell>
          <cell r="B2384" t="str">
            <v>INSUMO NACIONAL CAIXA</v>
          </cell>
          <cell r="C2384" t="str">
            <v>TUBO PVC,  JE, DN 200 MM, REDE COLETORA ESGOTO (NBR 7362)</v>
          </cell>
          <cell r="D2384" t="str">
            <v>M</v>
          </cell>
          <cell r="E2384">
            <v>50.58</v>
          </cell>
        </row>
        <row r="2385">
          <cell r="A2385">
            <v>9820</v>
          </cell>
          <cell r="B2385" t="str">
            <v>INSUMO NACIONAL CAIXA</v>
          </cell>
          <cell r="C2385" t="str">
            <v>TUBO PVC, JE, DN 250 MM, REDE COLETORA ESGOTO (NBR 7362)</v>
          </cell>
          <cell r="D2385" t="str">
            <v>M</v>
          </cell>
          <cell r="E2385">
            <v>86.25</v>
          </cell>
        </row>
        <row r="2386">
          <cell r="A2386">
            <v>9821</v>
          </cell>
          <cell r="B2386" t="str">
            <v>INSUMO NACIONAL CAIXA</v>
          </cell>
          <cell r="C2386" t="str">
            <v>TUBO PVC, JE, DN 300 MM, REDE COLETORA ESGOTO (NBR 7362)</v>
          </cell>
          <cell r="D2386" t="str">
            <v>M</v>
          </cell>
          <cell r="E2386">
            <v>135.26</v>
          </cell>
        </row>
        <row r="2387">
          <cell r="A2387">
            <v>9822</v>
          </cell>
          <cell r="B2387" t="str">
            <v>INSUMO NACIONAL CAIXA</v>
          </cell>
          <cell r="C2387" t="str">
            <v>TUBO PVC, JE, DN 350 MM, REDE COLETORA ESGOTO (NBR 7362)</v>
          </cell>
          <cell r="D2387" t="str">
            <v>M</v>
          </cell>
          <cell r="E2387">
            <v>173.7</v>
          </cell>
        </row>
        <row r="2388">
          <cell r="A2388">
            <v>9823</v>
          </cell>
          <cell r="B2388" t="str">
            <v>INSUMO NACIONAL CAIXA</v>
          </cell>
          <cell r="C2388" t="str">
            <v>TUBO PVC,  JE, DN 400 MM, REDE COLETORA ESGOTO (NBR 7362)</v>
          </cell>
          <cell r="D2388" t="str">
            <v>M</v>
          </cell>
          <cell r="E2388">
            <v>221.68</v>
          </cell>
        </row>
        <row r="2389">
          <cell r="A2389">
            <v>9824</v>
          </cell>
          <cell r="B2389" t="str">
            <v>INSUMO NACIONAL CAIXA</v>
          </cell>
          <cell r="C2389" t="str">
            <v>TUBO PVC, JE, DN 125 MM, REDE COLETORA ESGOTO (NBR 7362)</v>
          </cell>
          <cell r="D2389" t="str">
            <v>M</v>
          </cell>
          <cell r="E2389">
            <v>19.940000000000001</v>
          </cell>
        </row>
        <row r="2390">
          <cell r="A2390">
            <v>9825</v>
          </cell>
          <cell r="B2390" t="str">
            <v>INSUMO NACIONAL CAIXA</v>
          </cell>
          <cell r="C2390" t="str">
            <v>TUBO PVC DEFOFO, JEI, 1 MPA, DN 100 MM, PARA REDE DE AGUA (NBR 7665)</v>
          </cell>
          <cell r="D2390" t="str">
            <v>M</v>
          </cell>
          <cell r="E2390">
            <v>33.06</v>
          </cell>
        </row>
        <row r="2391">
          <cell r="A2391">
            <v>9826</v>
          </cell>
          <cell r="B2391" t="str">
            <v>INSUMO NACIONAL CAIXA</v>
          </cell>
          <cell r="C2391" t="str">
            <v>TUBO PVC DEFOFO, JEI, 1 MPA, DN 250 MM, PARA REDE DE AGUA (NBR 7665)</v>
          </cell>
          <cell r="D2391" t="str">
            <v>M</v>
          </cell>
          <cell r="E2391">
            <v>170.23</v>
          </cell>
        </row>
        <row r="2392">
          <cell r="A2392">
            <v>9827</v>
          </cell>
          <cell r="B2392" t="str">
            <v>INSUMO NACIONAL CAIXA</v>
          </cell>
          <cell r="C2392" t="str">
            <v>TUBO PVC DEFOFO, JEI, 1 MPA, DN 300 MM, PARA REDE DE AGUA (NBR 7665)</v>
          </cell>
          <cell r="D2392" t="str">
            <v>M</v>
          </cell>
          <cell r="E2392">
            <v>247.41</v>
          </cell>
        </row>
        <row r="2393">
          <cell r="A2393">
            <v>9828</v>
          </cell>
          <cell r="B2393" t="str">
            <v>INSUMO NACIONAL CAIXA</v>
          </cell>
          <cell r="C2393" t="str">
            <v>TUBO PVC DEFOFO, JEI, 1 MPA, DN 150 MM, PARA REDEDE  AGUA (NBR 7665)</v>
          </cell>
          <cell r="D2393" t="str">
            <v>M</v>
          </cell>
          <cell r="E2393">
            <v>64.459999999999994</v>
          </cell>
        </row>
        <row r="2394">
          <cell r="A2394">
            <v>9829</v>
          </cell>
          <cell r="B2394" t="str">
            <v>INSUMO NACIONAL CAIXA</v>
          </cell>
          <cell r="C2394" t="str">
            <v>TUBO PVC DEFOFO, JEI, 1 MPA, DN 200 MM, PARA REDE DE AGUA (NBR 7665)</v>
          </cell>
          <cell r="D2394" t="str">
            <v>M</v>
          </cell>
          <cell r="E2394">
            <v>114.74</v>
          </cell>
        </row>
        <row r="2395">
          <cell r="A2395">
            <v>9830</v>
          </cell>
          <cell r="B2395" t="str">
            <v>INSUMO NACIONAL CAIXA</v>
          </cell>
          <cell r="C2395" t="str">
            <v>TUBO PVC, FLEXIVEL, CORRUGADO, PERFURADO, DN 65 MM, PARA DRENAGEM, SISTEMA IRRIGACAO</v>
          </cell>
          <cell r="D2395" t="str">
            <v>M</v>
          </cell>
          <cell r="E2395">
            <v>3.92</v>
          </cell>
        </row>
        <row r="2396">
          <cell r="A2396">
            <v>9833</v>
          </cell>
          <cell r="B2396" t="str">
            <v>INSUMO NACIONAL CAIXA</v>
          </cell>
          <cell r="C2396" t="str">
            <v>TUBO PVC, FLEXIVEL, CORRUGADO, PERFURADO, DN 110 MM, PARA DRENAGEM, SISTEMA IRRIGACAO</v>
          </cell>
          <cell r="D2396" t="str">
            <v>M</v>
          </cell>
          <cell r="E2396">
            <v>7.32</v>
          </cell>
        </row>
        <row r="2397">
          <cell r="A2397">
            <v>9834</v>
          </cell>
          <cell r="B2397" t="str">
            <v>INSUMO NACIONAL CAIXA</v>
          </cell>
          <cell r="C2397" t="str">
            <v>TUBO PVC, RIGIDO, CORRUGADO, PERFURADO, DN 150 MM, PARA DRENAGEM, SISTEMA IRRIGACAO</v>
          </cell>
          <cell r="D2397" t="str">
            <v>M</v>
          </cell>
          <cell r="E2397">
            <v>20.39</v>
          </cell>
        </row>
        <row r="2398">
          <cell r="A2398">
            <v>9835</v>
          </cell>
          <cell r="B2398" t="str">
            <v>INSUMO NACIONAL CAIXA</v>
          </cell>
          <cell r="C2398" t="str">
            <v>TUBO PVC  SERIE NORMAL, DN 40 MM, PARA ESGOTO  PREDIAL (NBR5688)</v>
          </cell>
          <cell r="D2398" t="str">
            <v>M</v>
          </cell>
          <cell r="E2398">
            <v>3.41</v>
          </cell>
        </row>
        <row r="2399">
          <cell r="A2399">
            <v>9836</v>
          </cell>
          <cell r="B2399" t="str">
            <v>INSUMO NACIONAL CAIXA</v>
          </cell>
          <cell r="C2399" t="str">
            <v>TUBO PVC  SERIE NORMAL, DN 100 MM, PARA ESGOTO  PREDIAL (NBR5688)</v>
          </cell>
          <cell r="D2399" t="str">
            <v>M</v>
          </cell>
          <cell r="E2399">
            <v>9</v>
          </cell>
        </row>
        <row r="2400">
          <cell r="A2400">
            <v>9837</v>
          </cell>
          <cell r="B2400" t="str">
            <v>INSUMO NACIONAL CAIXA</v>
          </cell>
          <cell r="C2400" t="str">
            <v>TUBO PVC SERIE NORMAL, DN 75 MM, PARA ESGOTO PREDIAL (NBR 5688)</v>
          </cell>
          <cell r="D2400" t="str">
            <v>M</v>
          </cell>
          <cell r="E2400">
            <v>7.92</v>
          </cell>
        </row>
        <row r="2401">
          <cell r="A2401">
            <v>9838</v>
          </cell>
          <cell r="B2401" t="str">
            <v>INSUMO NACIONAL CAIXA</v>
          </cell>
          <cell r="C2401" t="str">
            <v>TUBO PVC SERIE NORMAL, DN 50 MM, PARA ESGOTO PREDIAL (NBR 5688)</v>
          </cell>
          <cell r="D2401" t="str">
            <v>M</v>
          </cell>
          <cell r="E2401">
            <v>5.85</v>
          </cell>
        </row>
        <row r="2402">
          <cell r="A2402">
            <v>9839</v>
          </cell>
          <cell r="B2402" t="str">
            <v>INSUMO NACIONAL CAIXA</v>
          </cell>
          <cell r="C2402" t="str">
            <v>TUBO PVC, PBV, SERIE R, DN 75 MM, PARA ESGOTO OU AGUAS PLUVIAIS PREDIAL (NBR 5688)</v>
          </cell>
          <cell r="D2402" t="str">
            <v>M</v>
          </cell>
          <cell r="E2402">
            <v>10.49</v>
          </cell>
        </row>
        <row r="2403">
          <cell r="A2403">
            <v>9840</v>
          </cell>
          <cell r="B2403" t="str">
            <v>INSUMO NACIONAL CAIXA</v>
          </cell>
          <cell r="C2403" t="str">
            <v>TUBO PVC, PBV, SERIE R, DN 150 MM, PARA ESGOTO OU AGUAS PLUVIAIS PREDIAL (NBR 5688)</v>
          </cell>
          <cell r="D2403" t="str">
            <v>M</v>
          </cell>
          <cell r="E2403">
            <v>35.93</v>
          </cell>
        </row>
        <row r="2404">
          <cell r="A2404">
            <v>9841</v>
          </cell>
          <cell r="B2404" t="str">
            <v>INSUMO NACIONAL CAIXA</v>
          </cell>
          <cell r="C2404" t="str">
            <v>TUBO PVC, PBV, SERIE R, DN 100 MM, PARA ESGOTO OU AGUAS PLUVIAIS PREDIAL (NBR 5688)</v>
          </cell>
          <cell r="D2404" t="str">
            <v>M</v>
          </cell>
          <cell r="E2404">
            <v>17.28</v>
          </cell>
        </row>
        <row r="2405">
          <cell r="A2405">
            <v>9844</v>
          </cell>
          <cell r="B2405" t="str">
            <v>INSUMO NACIONAL CAIXA</v>
          </cell>
          <cell r="C2405" t="str">
            <v>TUBO PVC PBA, CLASSE 12, JE, DN 50/DE 60 MM, REDE AGUA (NBR5647)</v>
          </cell>
          <cell r="D2405" t="str">
            <v>M</v>
          </cell>
          <cell r="E2405">
            <v>8.66</v>
          </cell>
        </row>
        <row r="2406">
          <cell r="A2406">
            <v>9846</v>
          </cell>
          <cell r="B2406" t="str">
            <v>INSUMO NACIONAL CAIXA</v>
          </cell>
          <cell r="C2406" t="str">
            <v>TUBO PVC PBA, CLASSE 12, JE, DN 75/DE 85 MM, REDE AGUA (NBR5647)</v>
          </cell>
          <cell r="D2406" t="str">
            <v>M</v>
          </cell>
          <cell r="E2406">
            <v>17.71</v>
          </cell>
        </row>
        <row r="2407">
          <cell r="A2407">
            <v>9847</v>
          </cell>
          <cell r="B2407" t="str">
            <v>INSUMO NACIONAL CAIXA</v>
          </cell>
          <cell r="C2407" t="str">
            <v>TUBO PVC PBA, CLASSE 12, JE, DN 100/DE 110 MM, REDE AGUA (NBR 5647)</v>
          </cell>
          <cell r="D2407" t="str">
            <v>M</v>
          </cell>
          <cell r="E2407">
            <v>29.02</v>
          </cell>
        </row>
        <row r="2408">
          <cell r="A2408">
            <v>9850</v>
          </cell>
          <cell r="B2408" t="str">
            <v>INSUMO NACIONAL CAIXA</v>
          </cell>
          <cell r="C2408" t="str">
            <v>TUBO PVC DE REVESTIMENTO GEOMECANICO NERVURADO REFORCADO, DN= 150 MM, COMPRIMENTO = 2 M</v>
          </cell>
          <cell r="D2408" t="str">
            <v>M</v>
          </cell>
          <cell r="E2408">
            <v>86.85</v>
          </cell>
        </row>
        <row r="2409">
          <cell r="A2409">
            <v>9851</v>
          </cell>
          <cell r="B2409" t="str">
            <v>INSUMO NACIONAL CAIXA</v>
          </cell>
          <cell r="C2409" t="str">
            <v>TUBO PVC DE REVESTIMENTO GEOMECANICO NERVURADO STANDARD, DN= 206 MM, COMPRIMENTO = 2 M</v>
          </cell>
          <cell r="D2409" t="str">
            <v>M</v>
          </cell>
          <cell r="E2409">
            <v>117.34</v>
          </cell>
        </row>
        <row r="2410">
          <cell r="A2410">
            <v>9853</v>
          </cell>
          <cell r="B2410" t="str">
            <v>INSUMO NACIONAL CAIXA</v>
          </cell>
          <cell r="C2410" t="str">
            <v>TUBO PVC DE REVESTIMENTO GEOMECANICO NERVURADO REFORCADO, DN= 200 MM, COMPRIMENTO = 2 M</v>
          </cell>
          <cell r="D2410" t="str">
            <v>M</v>
          </cell>
          <cell r="E2410">
            <v>154.44</v>
          </cell>
        </row>
        <row r="2411">
          <cell r="A2411">
            <v>9854</v>
          </cell>
          <cell r="B2411" t="str">
            <v>INSUMO NACIONAL CAIXA</v>
          </cell>
          <cell r="C2411" t="str">
            <v>TUBO PVC DE REVESTIMENTO GEOMECANICO NERVURADO STANDARD, DN= 154 MM, COMPRIMENTO = 2 M</v>
          </cell>
          <cell r="D2411" t="str">
            <v>M</v>
          </cell>
          <cell r="E2411">
            <v>67.67</v>
          </cell>
        </row>
        <row r="2412">
          <cell r="A2412">
            <v>9855</v>
          </cell>
          <cell r="B2412" t="str">
            <v>INSUMO NACIONAL CAIXA</v>
          </cell>
          <cell r="C2412" t="str">
            <v>TUBO PVC DE REVESTIMENTO GEOMECANICO NERVURADO STANDARD, DN= 250 MM, COMPRIMENTO = 2 M</v>
          </cell>
          <cell r="D2412" t="str">
            <v>M</v>
          </cell>
          <cell r="E2412">
            <v>196.26</v>
          </cell>
        </row>
        <row r="2413">
          <cell r="A2413">
            <v>9856</v>
          </cell>
          <cell r="B2413" t="str">
            <v>INSUMO NACIONAL CAIXA</v>
          </cell>
          <cell r="C2413" t="str">
            <v>TUBO PVC, ROSCAVEL, 1/2", AGUA FRIA PREDIAL</v>
          </cell>
          <cell r="D2413" t="str">
            <v>M</v>
          </cell>
          <cell r="E2413">
            <v>3.68</v>
          </cell>
        </row>
        <row r="2414">
          <cell r="A2414">
            <v>9857</v>
          </cell>
          <cell r="B2414" t="str">
            <v>INSUMO NACIONAL CAIXA</v>
          </cell>
          <cell r="C2414" t="str">
            <v>TUBO PVC, ROSCAVEL, 3", AGUA FRIA PREDIAL</v>
          </cell>
          <cell r="D2414" t="str">
            <v>M</v>
          </cell>
          <cell r="E2414">
            <v>49.75</v>
          </cell>
        </row>
        <row r="2415">
          <cell r="A2415">
            <v>9858</v>
          </cell>
          <cell r="B2415" t="str">
            <v>INSUMO NACIONAL CAIXA</v>
          </cell>
          <cell r="C2415" t="str">
            <v>TUBO PVC, ROSCAVEL, 6",  AGUA FRIA PREDIAL</v>
          </cell>
          <cell r="D2415" t="str">
            <v>M</v>
          </cell>
          <cell r="E2415">
            <v>96.78</v>
          </cell>
        </row>
        <row r="2416">
          <cell r="A2416">
            <v>9859</v>
          </cell>
          <cell r="B2416" t="str">
            <v>INSUMO NACIONAL CAIXA</v>
          </cell>
          <cell r="C2416" t="str">
            <v>TUBO PVC ROSCAVEL, 3/4",  AGUA FRIA PREDIAL</v>
          </cell>
          <cell r="D2416" t="str">
            <v>M</v>
          </cell>
          <cell r="E2416">
            <v>4.9800000000000004</v>
          </cell>
        </row>
        <row r="2417">
          <cell r="A2417">
            <v>9860</v>
          </cell>
          <cell r="B2417" t="str">
            <v>INSUMO NACIONAL CAIXA</v>
          </cell>
          <cell r="C2417" t="str">
            <v>TUBO PVC, ROSCAVEL,  2", PARA AGUA FRIA PREDIAL</v>
          </cell>
          <cell r="D2417" t="str">
            <v>M</v>
          </cell>
          <cell r="E2417">
            <v>23.08</v>
          </cell>
        </row>
        <row r="2418">
          <cell r="A2418">
            <v>9861</v>
          </cell>
          <cell r="B2418" t="str">
            <v>INSUMO NACIONAL CAIXA</v>
          </cell>
          <cell r="C2418" t="str">
            <v>TUBO PVC, ROSCAVEL, 1 1/4", AGUA FRIA PREDIAL</v>
          </cell>
          <cell r="D2418" t="str">
            <v>M</v>
          </cell>
          <cell r="E2418">
            <v>12.97</v>
          </cell>
        </row>
        <row r="2419">
          <cell r="A2419">
            <v>9862</v>
          </cell>
          <cell r="B2419" t="str">
            <v>INSUMO NACIONAL CAIXA</v>
          </cell>
          <cell r="C2419" t="str">
            <v>TUBO PVC, ROSCAVEL, 1 1/2",  AGUA FRIA PREDIAL</v>
          </cell>
          <cell r="D2419" t="str">
            <v>M</v>
          </cell>
          <cell r="E2419">
            <v>16.13</v>
          </cell>
        </row>
        <row r="2420">
          <cell r="A2420">
            <v>9863</v>
          </cell>
          <cell r="B2420" t="str">
            <v>INSUMO NACIONAL CAIXA</v>
          </cell>
          <cell r="C2420" t="str">
            <v>TUBO PVC, ROSCAVEL,  2 1/2", AGUA FRIA PREDIAL</v>
          </cell>
          <cell r="D2420" t="str">
            <v>M</v>
          </cell>
          <cell r="E2420">
            <v>38.380000000000003</v>
          </cell>
        </row>
        <row r="2421">
          <cell r="A2421">
            <v>9864</v>
          </cell>
          <cell r="B2421" t="str">
            <v>INSUMO NACIONAL CAIXA</v>
          </cell>
          <cell r="C2421" t="str">
            <v>TUBO PVC, ROSCAVEL, 4",  AGUA FRIA PREDIAL</v>
          </cell>
          <cell r="D2421" t="str">
            <v>M</v>
          </cell>
          <cell r="E2421">
            <v>58.75</v>
          </cell>
        </row>
        <row r="2422">
          <cell r="A2422">
            <v>9865</v>
          </cell>
          <cell r="B2422" t="str">
            <v>INSUMO NACIONAL CAIXA</v>
          </cell>
          <cell r="C2422" t="str">
            <v>TUBO PVC, ROSCAVEL, 5",  AGUA FRIA PREDIAL</v>
          </cell>
          <cell r="D2422" t="str">
            <v>M</v>
          </cell>
          <cell r="E2422">
            <v>83.71</v>
          </cell>
        </row>
        <row r="2423">
          <cell r="A2423">
            <v>9866</v>
          </cell>
          <cell r="B2423" t="str">
            <v>INSUMO NACIONAL CAIXA</v>
          </cell>
          <cell r="C2423" t="str">
            <v>TUBO PVC, ROSCAVEL, 1", AGUA FRIA PREDIAL</v>
          </cell>
          <cell r="D2423" t="str">
            <v>M</v>
          </cell>
          <cell r="E2423">
            <v>9.74</v>
          </cell>
        </row>
        <row r="2424">
          <cell r="A2424">
            <v>9867</v>
          </cell>
          <cell r="B2424" t="str">
            <v>INSUMO NACIONAL CAIXA</v>
          </cell>
          <cell r="C2424" t="str">
            <v>TUBO PVC, SOLDAVEL, DN 20 MM, AGUA FRIA (NBR-5648)</v>
          </cell>
          <cell r="D2424" t="str">
            <v>M</v>
          </cell>
          <cell r="E2424">
            <v>1.96</v>
          </cell>
        </row>
        <row r="2425">
          <cell r="A2425">
            <v>9868</v>
          </cell>
          <cell r="B2425" t="str">
            <v>INSUMO NACIONAL CAIXA</v>
          </cell>
          <cell r="C2425" t="str">
            <v>TUBO PVC, SOLDAVEL, DN 25 MM, AGUA FRIA (NBR-5648)</v>
          </cell>
          <cell r="D2425" t="str">
            <v>M</v>
          </cell>
          <cell r="E2425">
            <v>2.6</v>
          </cell>
        </row>
        <row r="2426">
          <cell r="A2426">
            <v>9869</v>
          </cell>
          <cell r="B2426" t="str">
            <v>INSUMO NACIONAL CAIXA</v>
          </cell>
          <cell r="C2426" t="str">
            <v>TUBO PVC, SOLDAVEL, DN 32 MM, AGUA FRIA (NBR-5648)</v>
          </cell>
          <cell r="D2426" t="str">
            <v>M</v>
          </cell>
          <cell r="E2426">
            <v>5.58</v>
          </cell>
        </row>
        <row r="2427">
          <cell r="A2427">
            <v>9870</v>
          </cell>
          <cell r="B2427" t="str">
            <v>INSUMO NACIONAL CAIXA</v>
          </cell>
          <cell r="C2427" t="str">
            <v>TUBO PVC, SOLDAVEL, DN 110 MM, AGUA FRIA (NBR-5648)</v>
          </cell>
          <cell r="D2427" t="str">
            <v>M</v>
          </cell>
          <cell r="E2427">
            <v>46.91</v>
          </cell>
        </row>
        <row r="2428">
          <cell r="A2428">
            <v>9871</v>
          </cell>
          <cell r="B2428" t="str">
            <v>INSUMO NACIONAL CAIXA</v>
          </cell>
          <cell r="C2428" t="str">
            <v>TUBO PVC, SOLDAVEL, DN 75 MM, AGUA FRIA (NBR-5648)</v>
          </cell>
          <cell r="D2428" t="str">
            <v>M</v>
          </cell>
          <cell r="E2428">
            <v>22.07</v>
          </cell>
        </row>
        <row r="2429">
          <cell r="A2429">
            <v>9872</v>
          </cell>
          <cell r="B2429" t="str">
            <v>INSUMO NACIONAL CAIXA</v>
          </cell>
          <cell r="C2429" t="str">
            <v>TUBO PVC, SOLDAVEL, DN 85 MM, AGUA FRIA (NBR-5648)</v>
          </cell>
          <cell r="D2429" t="str">
            <v>M</v>
          </cell>
          <cell r="E2429">
            <v>27.82</v>
          </cell>
        </row>
        <row r="2430">
          <cell r="A2430">
            <v>9873</v>
          </cell>
          <cell r="B2430" t="str">
            <v>INSUMO NACIONAL CAIXA</v>
          </cell>
          <cell r="C2430" t="str">
            <v>TUBO PVC, SOLDAVEL, DN 60 MM, AGUA FRIA (NBR-5648)</v>
          </cell>
          <cell r="D2430" t="str">
            <v>M</v>
          </cell>
          <cell r="E2430">
            <v>15.73</v>
          </cell>
        </row>
        <row r="2431">
          <cell r="A2431">
            <v>9874</v>
          </cell>
          <cell r="B2431" t="str">
            <v>INSUMO NACIONAL CAIXA</v>
          </cell>
          <cell r="C2431" t="str">
            <v>TUBO PVC, SOLDAVEL, DN 40 MM, AGUA FRIA (NBR-5648)</v>
          </cell>
          <cell r="D2431" t="str">
            <v>M</v>
          </cell>
          <cell r="E2431">
            <v>8.14</v>
          </cell>
        </row>
        <row r="2432">
          <cell r="A2432">
            <v>9875</v>
          </cell>
          <cell r="B2432" t="str">
            <v>INSUMO NACIONAL CAIXA</v>
          </cell>
          <cell r="C2432" t="str">
            <v>TUBO PVC, SOLDAVEL, DN 50 MM, PARA AGUA FRIA (NBR-5648)</v>
          </cell>
          <cell r="D2432" t="str">
            <v>M</v>
          </cell>
          <cell r="E2432">
            <v>10.09</v>
          </cell>
        </row>
        <row r="2433">
          <cell r="A2433">
            <v>9876</v>
          </cell>
          <cell r="B2433" t="str">
            <v>INSUMO NACIONAL CAIXA</v>
          </cell>
          <cell r="C2433" t="str">
            <v>TUBO DE PVC, PBL, TIPO LEVE, DN = 125 MM,  PARA VENTILACAO</v>
          </cell>
          <cell r="D2433" t="str">
            <v>M</v>
          </cell>
          <cell r="E2433">
            <v>11.35</v>
          </cell>
        </row>
        <row r="2434">
          <cell r="A2434">
            <v>9877</v>
          </cell>
          <cell r="B2434" t="str">
            <v>INSUMO NACIONAL CAIXA</v>
          </cell>
          <cell r="C2434" t="str">
            <v>TUBO DE PVC, PBL, TIPO LEVE, DN = 250 MM,  PARA VENTILACAO</v>
          </cell>
          <cell r="D2434" t="str">
            <v>M</v>
          </cell>
          <cell r="E2434">
            <v>41.01</v>
          </cell>
        </row>
        <row r="2435">
          <cell r="A2435">
            <v>9878</v>
          </cell>
          <cell r="B2435" t="str">
            <v>INSUMO NACIONAL CAIXA</v>
          </cell>
          <cell r="C2435" t="str">
            <v>TUBO DE PVC, PBL, TIPO LEVE, DN = 300 MM,  PARA VENTILACAO</v>
          </cell>
          <cell r="D2435" t="str">
            <v>M</v>
          </cell>
          <cell r="E2435">
            <v>56.93</v>
          </cell>
        </row>
        <row r="2436">
          <cell r="A2436">
            <v>9879</v>
          </cell>
          <cell r="B2436" t="str">
            <v>INSUMO NACIONAL CAIXA</v>
          </cell>
          <cell r="C2436" t="str">
            <v>TUBO DE PVC, PBL, TIPO LEVE, DN = 400 MM,  PARA VENTILACAO</v>
          </cell>
          <cell r="D2436" t="str">
            <v>M</v>
          </cell>
          <cell r="E2436">
            <v>134.37</v>
          </cell>
        </row>
        <row r="2437">
          <cell r="A2437">
            <v>9881</v>
          </cell>
          <cell r="B2437" t="str">
            <v>INSUMO NACIONAL CAIXA</v>
          </cell>
          <cell r="C2437" t="str">
            <v>!EM PROCESSO DE DESATIVACAO! TUBO DE PVC, PBL, TIPO LEVE, DN= 150 MM,  PARA VENTILACAO</v>
          </cell>
          <cell r="D2437" t="str">
            <v>M</v>
          </cell>
          <cell r="E2437">
            <v>13.39</v>
          </cell>
        </row>
        <row r="2438">
          <cell r="A2438">
            <v>9883</v>
          </cell>
          <cell r="B2438" t="str">
            <v>INSUMO NACIONAL CAIXA</v>
          </cell>
          <cell r="C2438" t="str">
            <v>UNIAO DE FERRO GALVANIZADO, COM ROSCA BSP, COM ASSENTO PLANO, DE 1/2"</v>
          </cell>
          <cell r="D2438" t="str">
            <v>UN</v>
          </cell>
          <cell r="E2438">
            <v>12.64</v>
          </cell>
        </row>
        <row r="2439">
          <cell r="A2439">
            <v>9884</v>
          </cell>
          <cell r="B2439" t="str">
            <v>INSUMO NACIONAL CAIXA</v>
          </cell>
          <cell r="C2439" t="str">
            <v>UNIAO DE FERRO GALVANIZADO, COM ROSCA BSP, COM ASSENTO PLANO, DE 1 1/2"</v>
          </cell>
          <cell r="D2439" t="str">
            <v>UN</v>
          </cell>
          <cell r="E2439">
            <v>35.36</v>
          </cell>
        </row>
        <row r="2440">
          <cell r="A2440">
            <v>9885</v>
          </cell>
          <cell r="B2440" t="str">
            <v>INSUMO NACIONAL CAIXA</v>
          </cell>
          <cell r="C2440" t="str">
            <v>UNIAO DE FERRO GALVANIZADO, COM ROSCA BSP, COM ASSENTO PLANO, DE 3/4"</v>
          </cell>
          <cell r="D2440" t="str">
            <v>UN</v>
          </cell>
          <cell r="E2440">
            <v>17.64</v>
          </cell>
        </row>
        <row r="2441">
          <cell r="A2441">
            <v>9886</v>
          </cell>
          <cell r="B2441" t="str">
            <v>INSUMO NACIONAL CAIXA</v>
          </cell>
          <cell r="C2441" t="str">
            <v>UNIAO DE FERRO GALVANIZADO, COM ROSCA BSP, COM ASSENTO PLANO, DE 1"</v>
          </cell>
          <cell r="D2441" t="str">
            <v>UN</v>
          </cell>
          <cell r="E2441">
            <v>19.79</v>
          </cell>
        </row>
        <row r="2442">
          <cell r="A2442">
            <v>9887</v>
          </cell>
          <cell r="B2442" t="str">
            <v>INSUMO NACIONAL CAIXA</v>
          </cell>
          <cell r="C2442" t="str">
            <v>UNIAO DE FERRO GALVANIZADO, COM ROSCA BSP, COM ASSENTO PLANO, DE 2"</v>
          </cell>
          <cell r="D2442" t="str">
            <v>UN</v>
          </cell>
          <cell r="E2442">
            <v>54.03</v>
          </cell>
        </row>
        <row r="2443">
          <cell r="A2443">
            <v>9888</v>
          </cell>
          <cell r="B2443" t="str">
            <v>INSUMO NACIONAL CAIXA</v>
          </cell>
          <cell r="C2443" t="str">
            <v>UNIAO DE FERRO GALVANIZADO, COM ROSCA BSP, COM ASSENTO PLANO, DE 1 1/4"</v>
          </cell>
          <cell r="D2443" t="str">
            <v>UN</v>
          </cell>
          <cell r="E2443">
            <v>30.4</v>
          </cell>
        </row>
        <row r="2444">
          <cell r="A2444">
            <v>9889</v>
          </cell>
          <cell r="B2444" t="str">
            <v>INSUMO NACIONAL CAIXA</v>
          </cell>
          <cell r="C2444" t="str">
            <v>UNIAO DE FERRO GALVANIZADO, COM ROSCA BSP, COM ASSENTO PLANO, DE 2 1/2"</v>
          </cell>
          <cell r="D2444" t="str">
            <v>UN</v>
          </cell>
          <cell r="E2444">
            <v>83.59</v>
          </cell>
        </row>
        <row r="2445">
          <cell r="A2445">
            <v>9890</v>
          </cell>
          <cell r="B2445" t="str">
            <v>INSUMO NACIONAL CAIXA</v>
          </cell>
          <cell r="C2445" t="str">
            <v>UNIAO DE FERRO GALVANIZADO, COM ROSCA BSP, COM ASSENTO PLANO, DE 3"</v>
          </cell>
          <cell r="D2445" t="str">
            <v>UN</v>
          </cell>
          <cell r="E2445">
            <v>123.18</v>
          </cell>
        </row>
        <row r="2446">
          <cell r="A2446">
            <v>9891</v>
          </cell>
          <cell r="B2446" t="str">
            <v>INSUMO NACIONAL CAIXA</v>
          </cell>
          <cell r="C2446" t="str">
            <v>UNIAO DE FERRO GALVANIZADO, COM ROSCA BSP, COM ASSENTO PLANO, DE 4"</v>
          </cell>
          <cell r="D2446" t="str">
            <v>UN</v>
          </cell>
          <cell r="E2446">
            <v>165.15</v>
          </cell>
        </row>
        <row r="2447">
          <cell r="A2447">
            <v>9892</v>
          </cell>
          <cell r="B2447" t="str">
            <v>INSUMO NACIONAL CAIXA</v>
          </cell>
          <cell r="C2447" t="str">
            <v>UNIAO PVC, ROSCAVEL 1/2",  AGUA FRIA PREDIAL</v>
          </cell>
          <cell r="D2447" t="str">
            <v>UN</v>
          </cell>
          <cell r="E2447">
            <v>4.3099999999999996</v>
          </cell>
        </row>
        <row r="2448">
          <cell r="A2448">
            <v>9893</v>
          </cell>
          <cell r="B2448" t="str">
            <v>INSUMO NACIONAL CAIXA</v>
          </cell>
          <cell r="C2448" t="str">
            <v>UNIAO PVC, ROSCAVEL 2",  AGUA FRIA PREDIAL</v>
          </cell>
          <cell r="D2448" t="str">
            <v>UN</v>
          </cell>
          <cell r="E2448">
            <v>47.23</v>
          </cell>
        </row>
        <row r="2449">
          <cell r="A2449">
            <v>9894</v>
          </cell>
          <cell r="B2449" t="str">
            <v>INSUMO NACIONAL CAIXA</v>
          </cell>
          <cell r="C2449" t="str">
            <v>UNIAO PVC, SOLDAVEL, 40 MM,  PARA AGUA FRIA PREDIAL</v>
          </cell>
          <cell r="D2449" t="str">
            <v>UN</v>
          </cell>
          <cell r="E2449">
            <v>16.32</v>
          </cell>
        </row>
        <row r="2450">
          <cell r="A2450">
            <v>9895</v>
          </cell>
          <cell r="B2450" t="str">
            <v>INSUMO NACIONAL CAIXA</v>
          </cell>
          <cell r="C2450" t="str">
            <v>UNIAO PVC, SOLDAVEL, 32 MM,  PARA AGUA FRIA PREDIAL</v>
          </cell>
          <cell r="D2450" t="str">
            <v>UN</v>
          </cell>
          <cell r="E2450">
            <v>8.35</v>
          </cell>
        </row>
        <row r="2451">
          <cell r="A2451">
            <v>9896</v>
          </cell>
          <cell r="B2451" t="str">
            <v>INSUMO NACIONAL CAIXA</v>
          </cell>
          <cell r="C2451" t="str">
            <v>UNIAO PVC, ROSCAVEL, 1 1/4",  AGUA FRIA PREDIAL</v>
          </cell>
          <cell r="D2451" t="str">
            <v>UN</v>
          </cell>
          <cell r="E2451">
            <v>17.89</v>
          </cell>
        </row>
        <row r="2452">
          <cell r="A2452">
            <v>9897</v>
          </cell>
          <cell r="B2452" t="str">
            <v>INSUMO NACIONAL CAIXA</v>
          </cell>
          <cell r="C2452" t="str">
            <v>UNIAO PVC, SOLDAVEL, 50 MM,  PARA AGUA FRIA PREDIAL</v>
          </cell>
          <cell r="D2452" t="str">
            <v>UN</v>
          </cell>
          <cell r="E2452">
            <v>19.190000000000001</v>
          </cell>
        </row>
        <row r="2453">
          <cell r="A2453">
            <v>9898</v>
          </cell>
          <cell r="B2453" t="str">
            <v>INSUMO NACIONAL CAIXA</v>
          </cell>
          <cell r="C2453" t="str">
            <v>UNIAO PVC, ROSCAVEL, 2 1/2",  AGUA FRIA PREDIAL</v>
          </cell>
          <cell r="D2453" t="str">
            <v>UN</v>
          </cell>
          <cell r="E2453">
            <v>97.08</v>
          </cell>
        </row>
        <row r="2454">
          <cell r="A2454">
            <v>9899</v>
          </cell>
          <cell r="B2454" t="str">
            <v>INSUMO NACIONAL CAIXA</v>
          </cell>
          <cell r="C2454" t="str">
            <v>UNIAO PVC, ROSCAVEL, 3/4",  AGUA FRIA PREDIAL</v>
          </cell>
          <cell r="D2454" t="str">
            <v>UN</v>
          </cell>
          <cell r="E2454">
            <v>5.93</v>
          </cell>
        </row>
        <row r="2455">
          <cell r="A2455">
            <v>9900</v>
          </cell>
          <cell r="B2455" t="str">
            <v>INSUMO NACIONAL CAIXA</v>
          </cell>
          <cell r="C2455" t="str">
            <v>UNIAO PVC, ROSCAVEL, 1",  AGUA FRIA PREDIAL</v>
          </cell>
          <cell r="D2455" t="str">
            <v>UN</v>
          </cell>
          <cell r="E2455">
            <v>11.07</v>
          </cell>
        </row>
        <row r="2456">
          <cell r="A2456">
            <v>9901</v>
          </cell>
          <cell r="B2456" t="str">
            <v>INSUMO NACIONAL CAIXA</v>
          </cell>
          <cell r="C2456" t="str">
            <v>UNIAO PVC, ROSCAVEL, 1 1/2",  AGUA FRIA PREDIAL</v>
          </cell>
          <cell r="D2456" t="str">
            <v>UN</v>
          </cell>
          <cell r="E2456">
            <v>20.77</v>
          </cell>
        </row>
        <row r="2457">
          <cell r="A2457">
            <v>9902</v>
          </cell>
          <cell r="B2457" t="str">
            <v>INSUMO NACIONAL CAIXA</v>
          </cell>
          <cell r="C2457" t="str">
            <v>UNIAO PVC, ROSCAVEL, 3",  AGUA FRIA PREDIAL</v>
          </cell>
          <cell r="D2457" t="str">
            <v>UN</v>
          </cell>
          <cell r="E2457">
            <v>123</v>
          </cell>
        </row>
        <row r="2458">
          <cell r="A2458">
            <v>9905</v>
          </cell>
          <cell r="B2458" t="str">
            <v>INSUMO NACIONAL CAIXA</v>
          </cell>
          <cell r="C2458" t="str">
            <v>UNIAO PVC, SOLDAVEL, 20 MM,  PARA AGUA FRIA PREDIAL</v>
          </cell>
          <cell r="D2458" t="str">
            <v>UN</v>
          </cell>
          <cell r="E2458">
            <v>4.1900000000000004</v>
          </cell>
        </row>
        <row r="2459">
          <cell r="A2459">
            <v>9906</v>
          </cell>
          <cell r="B2459" t="str">
            <v>INSUMO NACIONAL CAIXA</v>
          </cell>
          <cell r="C2459" t="str">
            <v>UNIAO PVC, SOLDAVEL, 25 MM,  PARA AGUA FRIA PREDIAL</v>
          </cell>
          <cell r="D2459" t="str">
            <v>UN</v>
          </cell>
          <cell r="E2459">
            <v>4.9400000000000004</v>
          </cell>
        </row>
        <row r="2460">
          <cell r="A2460">
            <v>9907</v>
          </cell>
          <cell r="B2460" t="str">
            <v>INSUMO NACIONAL CAIXA</v>
          </cell>
          <cell r="C2460" t="str">
            <v>UNIAO PVC, SOLDAVEL, 85 MM,  PARA AGUA FRIA PREDIAL</v>
          </cell>
          <cell r="D2460" t="str">
            <v>UN</v>
          </cell>
          <cell r="E2460">
            <v>136.97</v>
          </cell>
        </row>
        <row r="2461">
          <cell r="A2461">
            <v>9908</v>
          </cell>
          <cell r="B2461" t="str">
            <v>INSUMO NACIONAL CAIXA</v>
          </cell>
          <cell r="C2461" t="str">
            <v>UNIAO PVC, SOLDAVEL, 110 MM,  PARA AGUA FRIA PREDIAL</v>
          </cell>
          <cell r="D2461" t="str">
            <v>UN</v>
          </cell>
          <cell r="E2461">
            <v>311.5</v>
          </cell>
        </row>
        <row r="2462">
          <cell r="A2462">
            <v>9909</v>
          </cell>
          <cell r="B2462" t="str">
            <v>INSUMO NACIONAL CAIXA</v>
          </cell>
          <cell r="C2462" t="str">
            <v>UNIAO PVC, SOLDAVEL, 75 MM,  PARA AGUA FRIA PREDIAL</v>
          </cell>
          <cell r="D2462" t="str">
            <v>UN</v>
          </cell>
          <cell r="E2462">
            <v>92.27</v>
          </cell>
        </row>
        <row r="2463">
          <cell r="A2463">
            <v>9910</v>
          </cell>
          <cell r="B2463" t="str">
            <v>INSUMO NACIONAL CAIXA</v>
          </cell>
          <cell r="C2463" t="str">
            <v>UNIAO PVC, SOLDAVEL, 60 MM,  PARA AGUA FRIA PREDIAL</v>
          </cell>
          <cell r="D2463" t="str">
            <v>UN</v>
          </cell>
          <cell r="E2463">
            <v>44.4</v>
          </cell>
        </row>
        <row r="2464">
          <cell r="A2464">
            <v>9911</v>
          </cell>
          <cell r="B2464" t="str">
            <v>INSUMO NACIONAL CAIXA</v>
          </cell>
          <cell r="C2464" t="str">
            <v>UNIAO PVC, ROSCAVEL, 4",  AGUA FRIA PREDIAL</v>
          </cell>
          <cell r="D2464" t="str">
            <v>UN</v>
          </cell>
          <cell r="E2464">
            <v>213.98</v>
          </cell>
        </row>
        <row r="2465">
          <cell r="A2465">
            <v>9912</v>
          </cell>
          <cell r="B2465" t="str">
            <v>INSUMO NACIONAL CAIXA</v>
          </cell>
          <cell r="C2465" t="str">
            <v>USINA DE MISTURAS ASFALTICAS A QUENTE, MOVEL, TIPO CONTRA FLUXO, CAPACIDADE DE 40 A 80 T/H</v>
          </cell>
          <cell r="D2465" t="str">
            <v>UN</v>
          </cell>
          <cell r="E2465">
            <v>1230000</v>
          </cell>
        </row>
        <row r="2466">
          <cell r="A2466">
            <v>9914</v>
          </cell>
          <cell r="B2466" t="str">
            <v>INSUMO NACIONAL CAIXA</v>
          </cell>
          <cell r="C2466" t="str">
            <v>USINA DE CONCRETO FIXA, CAPACIDADE NOMINAL DE 90 A 120 M3/H,SEM SILO</v>
          </cell>
          <cell r="D2466" t="str">
            <v>UN</v>
          </cell>
          <cell r="E2466">
            <v>650000</v>
          </cell>
        </row>
        <row r="2467">
          <cell r="A2467">
            <v>9921</v>
          </cell>
          <cell r="B2467" t="str">
            <v>INSUMO NACIONAL CAIXA</v>
          </cell>
          <cell r="C2467" t="str">
            <v>USINA MISTURADORA DE SOLOS,  DOSADORES TRIPLOS, CALHA VIBRATORIA CAPACIDADE DE 200 A 500 T/H, POTENCIA DE 75 KW</v>
          </cell>
          <cell r="D2467" t="str">
            <v>UN</v>
          </cell>
          <cell r="E2467">
            <v>634492.17000000004</v>
          </cell>
        </row>
        <row r="2468">
          <cell r="A2468">
            <v>10228</v>
          </cell>
          <cell r="B2468" t="str">
            <v>INSUMO NACIONAL CAIXA</v>
          </cell>
          <cell r="C2468" t="str">
            <v>VALVULA DE DESCARGA METALICA, BASE 1 1/2 " E ACABAMENTO METALICO CROMADO</v>
          </cell>
          <cell r="D2468" t="str">
            <v>UN</v>
          </cell>
          <cell r="E2468">
            <v>161.44999999999999</v>
          </cell>
        </row>
        <row r="2469">
          <cell r="A2469">
            <v>10229</v>
          </cell>
          <cell r="B2469" t="str">
            <v>INSUMO NACIONAL CAIXA</v>
          </cell>
          <cell r="C2469" t="str">
            <v>VALVULA DE RETENCAO DE BRONZE, PE COM CRIVOS, EXTREMIDADE COM ROSCA, DE 3/4", PARA FUNDO DE POCO</v>
          </cell>
          <cell r="D2469" t="str">
            <v>UN</v>
          </cell>
          <cell r="E2469">
            <v>32.76</v>
          </cell>
        </row>
        <row r="2470">
          <cell r="A2470">
            <v>10230</v>
          </cell>
          <cell r="B2470" t="str">
            <v>INSUMO NACIONAL CAIXA</v>
          </cell>
          <cell r="C2470" t="str">
            <v>VALVULA DE RETENCAO DE BRONZE, PE COM CRIVOS, EXTREMIDADE COM ROSCA, DE 4", PARA FUNDO DE POCO</v>
          </cell>
          <cell r="D2470" t="str">
            <v>UN</v>
          </cell>
          <cell r="E2470">
            <v>400.76</v>
          </cell>
        </row>
        <row r="2471">
          <cell r="A2471">
            <v>10231</v>
          </cell>
          <cell r="B2471" t="str">
            <v>INSUMO NACIONAL CAIXA</v>
          </cell>
          <cell r="C2471" t="str">
            <v>VALVULA DE RETENCAO DE BRONZE, PE COM CRIVOS, EXTREMIDADE COM ROSCA, DE 2 1/2", PARA FUNDO DE POCO</v>
          </cell>
          <cell r="D2471" t="str">
            <v>UN</v>
          </cell>
          <cell r="E2471">
            <v>166.11</v>
          </cell>
        </row>
        <row r="2472">
          <cell r="A2472">
            <v>10232</v>
          </cell>
          <cell r="B2472" t="str">
            <v>INSUMO NACIONAL CAIXA</v>
          </cell>
          <cell r="C2472" t="str">
            <v>VALVULA DE RETENCAO DE BRONZE, PE COM CRIVOS, EXTREMIDADE COM ROSCA, DE 2", PARA FUNDO DE POCO</v>
          </cell>
          <cell r="D2472" t="str">
            <v>UN</v>
          </cell>
          <cell r="E2472">
            <v>92.95</v>
          </cell>
        </row>
        <row r="2473">
          <cell r="A2473">
            <v>10233</v>
          </cell>
          <cell r="B2473" t="str">
            <v>INSUMO NACIONAL CAIXA</v>
          </cell>
          <cell r="C2473" t="str">
            <v>VALVULA DE RETENCAO DE BRONZE, PE COM CRIVOS, EXTREMIDADE COM ROSCA, DE 1 1/4", PARA FUNDO DE POCO</v>
          </cell>
          <cell r="D2473" t="str">
            <v>UN</v>
          </cell>
          <cell r="E2473">
            <v>57.5</v>
          </cell>
        </row>
        <row r="2474">
          <cell r="A2474">
            <v>10234</v>
          </cell>
          <cell r="B2474" t="str">
            <v>INSUMO NACIONAL CAIXA</v>
          </cell>
          <cell r="C2474" t="str">
            <v>VALVULA DE RETENCAO DE BRONZE, PE COM CRIVOS, EXTREMIDADE COM ROSCA, DE 1", PARA FUNDO DE POCO</v>
          </cell>
          <cell r="D2474" t="str">
            <v>UN</v>
          </cell>
          <cell r="E2474">
            <v>36.22</v>
          </cell>
        </row>
        <row r="2475">
          <cell r="A2475">
            <v>10235</v>
          </cell>
          <cell r="B2475" t="str">
            <v>INSUMO NACIONAL CAIXA</v>
          </cell>
          <cell r="C2475" t="str">
            <v>VALVULA DE RETENCAO DE BRONZE, PE COM CRIVOS, EXTREMIDADE COM ROSCA, DE 3", PARA FUNDO DE POCO</v>
          </cell>
          <cell r="D2475" t="str">
            <v>UN</v>
          </cell>
          <cell r="E2475">
            <v>227.72</v>
          </cell>
        </row>
        <row r="2476">
          <cell r="A2476">
            <v>10236</v>
          </cell>
          <cell r="B2476" t="str">
            <v>INSUMO NACIONAL CAIXA</v>
          </cell>
          <cell r="C2476" t="str">
            <v>VALVULA DE RETENCAO DE BRONZE, PE COM CRIVOS, EXTREMIDADE COM ROSCA, DE 1 1/2", PARA FUNDO DE POCO</v>
          </cell>
          <cell r="D2476" t="str">
            <v>UN</v>
          </cell>
          <cell r="E2476">
            <v>61.36</v>
          </cell>
        </row>
        <row r="2477">
          <cell r="A2477">
            <v>10404</v>
          </cell>
          <cell r="B2477" t="str">
            <v>INSUMO NACIONAL CAIXA</v>
          </cell>
          <cell r="C2477" t="str">
            <v>VALVULA DE RETENCAO HORIZONTAL, DE BRONZE (PN-25), 1/2", 400PSI, TAMPA DE PORCA DE UNIAO, EXTREMIDADES COM ROSCA</v>
          </cell>
          <cell r="D2477" t="str">
            <v>UN</v>
          </cell>
          <cell r="E2477">
            <v>43.2</v>
          </cell>
        </row>
        <row r="2478">
          <cell r="A2478">
            <v>10405</v>
          </cell>
          <cell r="B2478" t="str">
            <v>INSUMO NACIONAL CAIXA</v>
          </cell>
          <cell r="C2478" t="str">
            <v>VALVULA DE RETENCAO HORIZONTAL, DE BRONZE (PN-25), 2 1/2", 400 PSI, TAMPA DE PORCA DE UNIAO, EXTREMIDADES COM ROSCA</v>
          </cell>
          <cell r="D2478" t="str">
            <v>UN</v>
          </cell>
          <cell r="E2478">
            <v>238.54</v>
          </cell>
        </row>
        <row r="2479">
          <cell r="A2479">
            <v>10406</v>
          </cell>
          <cell r="B2479" t="str">
            <v>INSUMO NACIONAL CAIXA</v>
          </cell>
          <cell r="C2479" t="str">
            <v>VALVULA DE RETENCAO HORIZONTAL, DE BRONZE (PN-25), 3", 400 PSI, TAMPA DE PORCA DE UNIAO, EXTREMIDADES COM ROSCA</v>
          </cell>
          <cell r="D2479" t="str">
            <v>UN</v>
          </cell>
          <cell r="E2479">
            <v>329.47</v>
          </cell>
        </row>
        <row r="2480">
          <cell r="A2480">
            <v>10407</v>
          </cell>
          <cell r="B2480" t="str">
            <v>INSUMO NACIONAL CAIXA</v>
          </cell>
          <cell r="C2480" t="str">
            <v>VALVULA DE RETENCAO HORIZONTAL, DE BRONZE (PN-25), 4", 400 PSI, TAMPA DE PORCA DE UNIAO, EXTREMIDADES COM ROSCA</v>
          </cell>
          <cell r="D2480" t="str">
            <v>UN</v>
          </cell>
          <cell r="E2480">
            <v>511.02</v>
          </cell>
        </row>
        <row r="2481">
          <cell r="A2481">
            <v>10408</v>
          </cell>
          <cell r="B2481" t="str">
            <v>INSUMO NACIONAL CAIXA</v>
          </cell>
          <cell r="C2481" t="str">
            <v>VALVULA DE RETENCAO HORIZONTAL, DE BRONZE (PN-25), 2", 400 PSI, TAMPA DE PORCA DE UNIAO, EXTREMIDADES COM ROSCA</v>
          </cell>
          <cell r="D2481" t="str">
            <v>UN</v>
          </cell>
          <cell r="E2481">
            <v>166.81</v>
          </cell>
        </row>
        <row r="2482">
          <cell r="A2482">
            <v>10409</v>
          </cell>
          <cell r="B2482" t="str">
            <v>INSUMO NACIONAL CAIXA</v>
          </cell>
          <cell r="C2482" t="str">
            <v>VALVULA DE RETENCAO HORIZONTAL, DE BRONZE (PN-25), 1 1/2", 400 PSI, TAMPA DE PORCA DE UNIAO, EXTREMIDADES COM ROSCA</v>
          </cell>
          <cell r="D2482" t="str">
            <v>UN</v>
          </cell>
          <cell r="E2482">
            <v>119.06</v>
          </cell>
        </row>
        <row r="2483">
          <cell r="A2483">
            <v>10410</v>
          </cell>
          <cell r="B2483" t="str">
            <v>INSUMO NACIONAL CAIXA</v>
          </cell>
          <cell r="C2483" t="str">
            <v>VALVULA DE RETENCAO HORIZONTAL, DE BRONZE (PN-25), 1", 400 PSI, TAMPA DE PORCA DE UNIAO, EXTREMIDADES COM ROSCA</v>
          </cell>
          <cell r="D2483" t="str">
            <v>UN</v>
          </cell>
          <cell r="E2483">
            <v>71.16</v>
          </cell>
        </row>
        <row r="2484">
          <cell r="A2484">
            <v>10411</v>
          </cell>
          <cell r="B2484" t="str">
            <v>INSUMO NACIONAL CAIXA</v>
          </cell>
          <cell r="C2484" t="str">
            <v>VALVULA DE RETENCAO HORIZONTAL, DE BRONZE (PN-25), 1 1/4", 400 PSI, TAMPA DE PORCA DE UNIAO, EXTREMIDADES COM ROSCA</v>
          </cell>
          <cell r="D2484" t="str">
            <v>UN</v>
          </cell>
          <cell r="E2484">
            <v>106.54</v>
          </cell>
        </row>
        <row r="2485">
          <cell r="A2485">
            <v>10412</v>
          </cell>
          <cell r="B2485" t="str">
            <v>INSUMO NACIONAL CAIXA</v>
          </cell>
          <cell r="C2485" t="str">
            <v>VALVULA DE RETENCAO HORIZONTAL, DE BRONZE (PN-25), 3/4", 400PSI, TAMPA DE PORCA DE UNIAO, EXTREMIDADES COM ROSCA</v>
          </cell>
          <cell r="D2485" t="str">
            <v>UN</v>
          </cell>
          <cell r="E2485">
            <v>52.36</v>
          </cell>
        </row>
        <row r="2486">
          <cell r="A2486">
            <v>10413</v>
          </cell>
          <cell r="B2486" t="str">
            <v>INSUMO NACIONAL CAIXA</v>
          </cell>
          <cell r="C2486" t="str">
            <v>VALVULA DE RETENCAO VERTICAL, DE BRONZE (PN-16), 3/4", 200 PSI, EXTREMIDADES COM ROSCA</v>
          </cell>
          <cell r="D2486" t="str">
            <v>UN</v>
          </cell>
          <cell r="E2486">
            <v>33.56</v>
          </cell>
        </row>
        <row r="2487">
          <cell r="A2487">
            <v>10414</v>
          </cell>
          <cell r="B2487" t="str">
            <v>INSUMO NACIONAL CAIXA</v>
          </cell>
          <cell r="C2487" t="str">
            <v>VALVULA DE RETENCAO VERTICAL, DE BRONZE (PN-16), 3", 200 PSI, EXTREMIDADES COM ROSCA</v>
          </cell>
          <cell r="D2487" t="str">
            <v>UN</v>
          </cell>
          <cell r="E2487">
            <v>202.09</v>
          </cell>
        </row>
        <row r="2488">
          <cell r="A2488">
            <v>10415</v>
          </cell>
          <cell r="B2488" t="str">
            <v>INSUMO NACIONAL CAIXA</v>
          </cell>
          <cell r="C2488" t="str">
            <v>VALVULA DE RETENCAO VERTICAL, DE BRONZE (PN-16), 4", 200 PSI, EXTREMIDADES COM ROSCA</v>
          </cell>
          <cell r="D2488" t="str">
            <v>UN</v>
          </cell>
          <cell r="E2488">
            <v>350.75</v>
          </cell>
        </row>
        <row r="2489">
          <cell r="A2489">
            <v>10416</v>
          </cell>
          <cell r="B2489" t="str">
            <v>INSUMO NACIONAL CAIXA</v>
          </cell>
          <cell r="C2489" t="str">
            <v>VALVULA DE RETENCAO VERTICAL, DE BRONZE (PN-16), 1 1/2", 200PSI, EXTREMIDADES COM ROSCA</v>
          </cell>
          <cell r="D2489" t="str">
            <v>UN</v>
          </cell>
          <cell r="E2489">
            <v>63.38</v>
          </cell>
        </row>
        <row r="2490">
          <cell r="A2490">
            <v>10417</v>
          </cell>
          <cell r="B2490" t="str">
            <v>INSUMO NACIONAL CAIXA</v>
          </cell>
          <cell r="C2490" t="str">
            <v>VALVULA DE RETENCAO VERTICAL, DE BRONZE (PN-16), 2", 200 PSI, EXTREMIDADES COM ROSCA</v>
          </cell>
          <cell r="D2490" t="str">
            <v>UN</v>
          </cell>
          <cell r="E2490">
            <v>92.35</v>
          </cell>
        </row>
        <row r="2491">
          <cell r="A2491">
            <v>10418</v>
          </cell>
          <cell r="B2491" t="str">
            <v>INSUMO NACIONAL CAIXA</v>
          </cell>
          <cell r="C2491" t="str">
            <v>VALVULA DE RETENCAO VERTICAL, DE BRONZE (PN-16), 1", 200 PSI, EXTREMIDADES COM ROSCA</v>
          </cell>
          <cell r="D2491" t="str">
            <v>UN</v>
          </cell>
          <cell r="E2491">
            <v>36.67</v>
          </cell>
        </row>
        <row r="2492">
          <cell r="A2492">
            <v>10419</v>
          </cell>
          <cell r="B2492" t="str">
            <v>INSUMO NACIONAL CAIXA</v>
          </cell>
          <cell r="C2492" t="str">
            <v>VALVULA DE RETENCAO VERTICAL, DE BRONZE (PN-16), 1 1/4", 200PSI, EXTREMIDADES COM ROSCA</v>
          </cell>
          <cell r="D2492" t="str">
            <v>UN</v>
          </cell>
          <cell r="E2492">
            <v>55.02</v>
          </cell>
        </row>
        <row r="2493">
          <cell r="A2493">
            <v>10420</v>
          </cell>
          <cell r="B2493" t="str">
            <v>INSUMO NACIONAL CAIXA</v>
          </cell>
          <cell r="C2493" t="str">
            <v>BACIA SANITARIA (VASO) CONVENCIONAL DE LOUCA BRANCA</v>
          </cell>
          <cell r="D2493" t="str">
            <v>UN</v>
          </cell>
          <cell r="E2493">
            <v>98</v>
          </cell>
        </row>
        <row r="2494">
          <cell r="A2494">
            <v>10421</v>
          </cell>
          <cell r="B2494" t="str">
            <v>INSUMO NACIONAL CAIXA</v>
          </cell>
          <cell r="C2494" t="str">
            <v>BACIA SANITARIA (VASO) CONVENCIONAL DE LOUCA COR</v>
          </cell>
          <cell r="D2494" t="str">
            <v>UN</v>
          </cell>
          <cell r="E2494">
            <v>131.15</v>
          </cell>
        </row>
        <row r="2495">
          <cell r="A2495">
            <v>10422</v>
          </cell>
          <cell r="B2495" t="str">
            <v>INSUMO NACIONAL CAIXA</v>
          </cell>
          <cell r="C2495" t="str">
            <v>BACIA SANITARIA (VASO) COM CAIXA ACOPLADA, DE LOUCA BRANCA</v>
          </cell>
          <cell r="D2495" t="str">
            <v>UN</v>
          </cell>
          <cell r="E2495">
            <v>261.3</v>
          </cell>
        </row>
        <row r="2496">
          <cell r="A2496">
            <v>10423</v>
          </cell>
          <cell r="B2496" t="str">
            <v>INSUMO NACIONAL CAIXA</v>
          </cell>
          <cell r="C2496" t="str">
            <v>TANQUE LOUCA BRANCA SUSPENSO *20* L</v>
          </cell>
          <cell r="D2496" t="str">
            <v>UN</v>
          </cell>
          <cell r="E2496">
            <v>265.38</v>
          </cell>
        </row>
        <row r="2497">
          <cell r="A2497">
            <v>10425</v>
          </cell>
          <cell r="B2497" t="str">
            <v>INSUMO NACIONAL CAIXA</v>
          </cell>
          <cell r="C2497" t="str">
            <v>LAVATORIO LOUCA BRANCA SUSPENSO *40 X 30* CM</v>
          </cell>
          <cell r="D2497" t="str">
            <v>UN</v>
          </cell>
          <cell r="E2497">
            <v>63.95</v>
          </cell>
        </row>
        <row r="2498">
          <cell r="A2498">
            <v>10426</v>
          </cell>
          <cell r="B2498" t="str">
            <v>INSUMO NACIONAL CAIXA</v>
          </cell>
          <cell r="C2498" t="str">
            <v>LAVATORIO LOUCA BRANCA COM COLUNA *54 X 44* CM</v>
          </cell>
          <cell r="D2498" t="str">
            <v>UN</v>
          </cell>
          <cell r="E2498">
            <v>145.02000000000001</v>
          </cell>
        </row>
        <row r="2499">
          <cell r="A2499">
            <v>10427</v>
          </cell>
          <cell r="B2499" t="str">
            <v>INSUMO NACIONAL CAIXA</v>
          </cell>
          <cell r="C2499" t="str">
            <v>LAVATORIO/CUBA DE SOBREPOR RETANGULAR LOUCA BRANCA COM LADRAO *52 X 45* CM</v>
          </cell>
          <cell r="D2499" t="str">
            <v>UN</v>
          </cell>
          <cell r="E2499">
            <v>179.31</v>
          </cell>
        </row>
        <row r="2500">
          <cell r="A2500">
            <v>10428</v>
          </cell>
          <cell r="B2500" t="str">
            <v>INSUMO NACIONAL CAIXA</v>
          </cell>
          <cell r="C2500" t="str">
            <v>LAVATORIO/CUBA DE SOBREPOR RETANGULAR LOUCA COR COM LADRAO *52 X 45* CM</v>
          </cell>
          <cell r="D2500" t="str">
            <v>UN</v>
          </cell>
          <cell r="E2500">
            <v>181.99</v>
          </cell>
        </row>
        <row r="2501">
          <cell r="A2501">
            <v>10429</v>
          </cell>
          <cell r="B2501" t="str">
            <v>INSUMO NACIONAL CAIXA</v>
          </cell>
          <cell r="C2501" t="str">
            <v>LAVATORIO LOUCA COR SUSPENSO *40 X 30* CM</v>
          </cell>
          <cell r="D2501" t="str">
            <v>UN</v>
          </cell>
          <cell r="E2501">
            <v>76.27</v>
          </cell>
        </row>
        <row r="2502">
          <cell r="A2502">
            <v>10430</v>
          </cell>
          <cell r="B2502" t="str">
            <v>INSUMO NACIONAL CAIXA</v>
          </cell>
          <cell r="C2502" t="str">
            <v>MICTORIO SIFONADO LOUCA COR SEM COMPLEMENTOS</v>
          </cell>
          <cell r="D2502" t="str">
            <v>UN</v>
          </cell>
          <cell r="E2502">
            <v>239.94</v>
          </cell>
        </row>
        <row r="2503">
          <cell r="A2503">
            <v>10431</v>
          </cell>
          <cell r="B2503" t="str">
            <v>INSUMO NACIONAL CAIXA</v>
          </cell>
          <cell r="C2503" t="str">
            <v>LAVATORIO LOUCA COR COM COLUNA *54 X 44* CM</v>
          </cell>
          <cell r="D2503" t="str">
            <v>UN</v>
          </cell>
          <cell r="E2503">
            <v>159.1</v>
          </cell>
        </row>
        <row r="2504">
          <cell r="A2504">
            <v>10432</v>
          </cell>
          <cell r="B2504" t="str">
            <v>INSUMO NACIONAL CAIXA</v>
          </cell>
          <cell r="C2504" t="str">
            <v>MICTORIO SIFONADO LOUCA BRANCA SEM COMPLEMENTOS</v>
          </cell>
          <cell r="D2504" t="str">
            <v>UN</v>
          </cell>
          <cell r="E2504">
            <v>222.79</v>
          </cell>
        </row>
        <row r="2505">
          <cell r="A2505">
            <v>10471</v>
          </cell>
          <cell r="B2505" t="str">
            <v>INSUMO NACIONAL CAIXA</v>
          </cell>
          <cell r="C2505" t="str">
            <v>!EM PROCESSO DE DESATIVACAO! VERNIZ POLIURETANO BRILHANTE, SEM FILTRO, INTERIOR-EXTERIOR</v>
          </cell>
          <cell r="D2505" t="str">
            <v>GL</v>
          </cell>
          <cell r="E2505">
            <v>69.3</v>
          </cell>
        </row>
        <row r="2506">
          <cell r="A2506">
            <v>10472</v>
          </cell>
          <cell r="B2506" t="str">
            <v>INSUMO NACIONAL CAIXA</v>
          </cell>
          <cell r="C2506" t="str">
            <v>!EM PROCESSO DE DESATIVACAO! VERNIZ SINTETICO BRILHANTE</v>
          </cell>
          <cell r="D2506" t="str">
            <v>GL</v>
          </cell>
          <cell r="E2506">
            <v>66.849999999999994</v>
          </cell>
        </row>
        <row r="2507">
          <cell r="A2507">
            <v>10475</v>
          </cell>
          <cell r="B2507" t="str">
            <v>INSUMO NACIONAL CAIXA</v>
          </cell>
          <cell r="C2507" t="str">
            <v>VERNIZ SINTETICO BRILHANTE PARA MADEIRA TIPO COPAL, USO INTERNO</v>
          </cell>
          <cell r="D2507" t="str">
            <v>L</v>
          </cell>
          <cell r="E2507">
            <v>19.11</v>
          </cell>
        </row>
        <row r="2508">
          <cell r="A2508">
            <v>10478</v>
          </cell>
          <cell r="B2508" t="str">
            <v>INSUMO NACIONAL CAIXA</v>
          </cell>
          <cell r="C2508" t="str">
            <v>VERNIZ POLIURETANO BRILHANTE PARA MADEIRA, COM FILTRO SOLAR,USO INTERNO E EXTERNO</v>
          </cell>
          <cell r="D2508" t="str">
            <v>L</v>
          </cell>
          <cell r="E2508">
            <v>21.72</v>
          </cell>
        </row>
        <row r="2509">
          <cell r="A2509">
            <v>10480</v>
          </cell>
          <cell r="B2509" t="str">
            <v>INSUMO NACIONAL CAIXA</v>
          </cell>
          <cell r="C2509" t="str">
            <v>!EM PROCESSO DE DESATIVACAO! VERNIZ POLIURETANO FOSCO</v>
          </cell>
          <cell r="D2509" t="str">
            <v>L</v>
          </cell>
          <cell r="E2509">
            <v>26.14</v>
          </cell>
        </row>
        <row r="2510">
          <cell r="A2510">
            <v>10481</v>
          </cell>
          <cell r="B2510" t="str">
            <v>INSUMO NACIONAL CAIXA</v>
          </cell>
          <cell r="C2510" t="str">
            <v>VERNIZ SINTETICO BRILHANTE PARA MADEIRA, COM FILTRO SOLAR, USO INTERNO E EXTERNO (BASE SOLVENTE)</v>
          </cell>
          <cell r="D2510" t="str">
            <v>L</v>
          </cell>
          <cell r="E2510">
            <v>20.84</v>
          </cell>
        </row>
        <row r="2511">
          <cell r="A2511">
            <v>10483</v>
          </cell>
          <cell r="B2511" t="str">
            <v>INSUMO NACIONAL CAIXA</v>
          </cell>
          <cell r="C2511" t="str">
            <v>!EM PROCESSO DE DESATIVACAO! SOLUCAO DE SILICONE HIDRORREPELENE PARA APLICACAO EM TIJOLOS E CONCRETOS APARENTES.</v>
          </cell>
          <cell r="D2511" t="str">
            <v>L</v>
          </cell>
          <cell r="E2511">
            <v>23.51</v>
          </cell>
        </row>
        <row r="2512">
          <cell r="A2512">
            <v>10485</v>
          </cell>
          <cell r="B2512" t="str">
            <v>INSUMO NACIONAL CAIXA</v>
          </cell>
          <cell r="C2512" t="str">
            <v>!EM PROCESSO DE DESATIVACAO! VIBRADOR DE IMERSAO C/ MOTOR ELETRICO 2HP MONOFASICO QUALQUER DIAM C/ MANGOTE</v>
          </cell>
          <cell r="D2512" t="str">
            <v>H</v>
          </cell>
          <cell r="E2512">
            <v>1.52</v>
          </cell>
        </row>
        <row r="2513">
          <cell r="A2513">
            <v>10487</v>
          </cell>
          <cell r="B2513" t="str">
            <v>INSUMO NACIONAL CAIXA</v>
          </cell>
          <cell r="C2513" t="str">
            <v>!EM PROCESSO DE DESATIVACAO! VIBRADOR DE IMERSAO COM MOTOR ELETRICO TRIFASICO ACIMA DE 2 CV, QUALQUER DIAMETRO, COM MANGOTE DE 35 MM (LOCACAO)</v>
          </cell>
          <cell r="D2513" t="str">
            <v>H</v>
          </cell>
          <cell r="E2513">
            <v>1.35</v>
          </cell>
        </row>
        <row r="2514">
          <cell r="A2514">
            <v>10488</v>
          </cell>
          <cell r="B2514" t="str">
            <v>INSUMO NACIONAL CAIXA</v>
          </cell>
          <cell r="C2514" t="str">
            <v>VIBROACABADORA DE ASFALTO SOBRE ESTEIRAS, LARG. PAVIMENT. 1,90 A 5,3 M, POT. 78 KW/105 HP, CAP. 450 T/H</v>
          </cell>
          <cell r="D2514" t="str">
            <v>UN</v>
          </cell>
          <cell r="E2514">
            <v>880800</v>
          </cell>
        </row>
        <row r="2515">
          <cell r="A2515">
            <v>10489</v>
          </cell>
          <cell r="B2515" t="str">
            <v>INSUMO NACIONAL CAIXA</v>
          </cell>
          <cell r="C2515" t="str">
            <v>VIDRACEIRO</v>
          </cell>
          <cell r="D2515" t="str">
            <v>H</v>
          </cell>
          <cell r="E2515">
            <v>11.65</v>
          </cell>
        </row>
        <row r="2516">
          <cell r="A2516">
            <v>10490</v>
          </cell>
          <cell r="B2516" t="str">
            <v>INSUMO NACIONAL CAIXA</v>
          </cell>
          <cell r="C2516" t="str">
            <v>VIDRO LISO INCOLOR 3 MM - SEM COLOCACAO</v>
          </cell>
          <cell r="D2516" t="str">
            <v>M2</v>
          </cell>
          <cell r="E2516">
            <v>55</v>
          </cell>
        </row>
        <row r="2517">
          <cell r="A2517">
            <v>10491</v>
          </cell>
          <cell r="B2517" t="str">
            <v>INSUMO NACIONAL CAIXA</v>
          </cell>
          <cell r="C2517" t="str">
            <v>VIDRO LISO INCOLOR 6 MM - SEM COLOCACAO</v>
          </cell>
          <cell r="D2517" t="str">
            <v>M2</v>
          </cell>
          <cell r="E2517">
            <v>103.88</v>
          </cell>
        </row>
        <row r="2518">
          <cell r="A2518">
            <v>10492</v>
          </cell>
          <cell r="B2518" t="str">
            <v>INSUMO NACIONAL CAIXA</v>
          </cell>
          <cell r="C2518" t="str">
            <v>VIDRO LISO INCOLOR 4MM - SEM COLOCACAO</v>
          </cell>
          <cell r="D2518" t="str">
            <v>M2</v>
          </cell>
          <cell r="E2518">
            <v>73.33</v>
          </cell>
        </row>
        <row r="2519">
          <cell r="A2519">
            <v>10493</v>
          </cell>
          <cell r="B2519" t="str">
            <v>INSUMO NACIONAL CAIXA</v>
          </cell>
          <cell r="C2519" t="str">
            <v>VIDRO LISO INCOLOR 5MM - SEM COLOCACAO</v>
          </cell>
          <cell r="D2519" t="str">
            <v>M2</v>
          </cell>
          <cell r="E2519">
            <v>85.55</v>
          </cell>
        </row>
        <row r="2520">
          <cell r="A2520">
            <v>10494</v>
          </cell>
          <cell r="B2520" t="str">
            <v>INSUMO NACIONAL CAIXA</v>
          </cell>
          <cell r="C2520" t="str">
            <v>VIDRO LISO INCOLOR 2MM - SEM COLOCACAO</v>
          </cell>
          <cell r="D2520" t="str">
            <v>M2</v>
          </cell>
          <cell r="E2520">
            <v>55</v>
          </cell>
        </row>
        <row r="2521">
          <cell r="A2521">
            <v>10496</v>
          </cell>
          <cell r="B2521" t="str">
            <v>INSUMO NACIONAL CAIXA</v>
          </cell>
          <cell r="C2521" t="str">
            <v>VIDRO COMUM LAMINADO, LISO, INCOLOR, DUPLO, ESPESSURA TOTAL6 MM (CADA CAMADA E= 3 MM) - COLOCADO</v>
          </cell>
          <cell r="D2521" t="str">
            <v>M2</v>
          </cell>
          <cell r="E2521">
            <v>305.55</v>
          </cell>
        </row>
        <row r="2522">
          <cell r="A2522">
            <v>10497</v>
          </cell>
          <cell r="B2522" t="str">
            <v>INSUMO NACIONAL CAIXA</v>
          </cell>
          <cell r="C2522" t="str">
            <v>VIDRO COMUM LAMINADO, LISO, INCOLOR, TRIPLO, ESPESSURA TOTAL12 MM (CADA CAMADA E=  4 MM) - COLOCADO</v>
          </cell>
          <cell r="D2522" t="str">
            <v>M2</v>
          </cell>
          <cell r="E2522">
            <v>794.44</v>
          </cell>
        </row>
        <row r="2523">
          <cell r="A2523">
            <v>10498</v>
          </cell>
          <cell r="B2523" t="str">
            <v>INSUMO NACIONAL CAIXA</v>
          </cell>
          <cell r="C2523" t="str">
            <v>MASSA PARA VIDRO</v>
          </cell>
          <cell r="D2523" t="str">
            <v>KG</v>
          </cell>
          <cell r="E2523">
            <v>4.66</v>
          </cell>
        </row>
        <row r="2524">
          <cell r="A2524">
            <v>10499</v>
          </cell>
          <cell r="B2524" t="str">
            <v>INSUMO NACIONAL CAIXA</v>
          </cell>
          <cell r="C2524" t="str">
            <v>VIDRO MARTELADO 4 MM - SEM COLOCACAO</v>
          </cell>
          <cell r="D2524" t="str">
            <v>M2</v>
          </cell>
          <cell r="E2524">
            <v>61.11</v>
          </cell>
        </row>
        <row r="2525">
          <cell r="A2525">
            <v>10500</v>
          </cell>
          <cell r="B2525" t="str">
            <v>INSUMO NACIONAL CAIXA</v>
          </cell>
          <cell r="C2525" t="str">
            <v>VIDRO CANELADO 4 MM - SEM COLOCACAO</v>
          </cell>
          <cell r="D2525" t="str">
            <v>M2</v>
          </cell>
          <cell r="E2525">
            <v>61.11</v>
          </cell>
        </row>
        <row r="2526">
          <cell r="A2526">
            <v>10501</v>
          </cell>
          <cell r="B2526" t="str">
            <v>INSUMO NACIONAL CAIXA</v>
          </cell>
          <cell r="C2526" t="str">
            <v>VIDRO TEMPERADO VERDE E = 6 MM, SEM COLOCACAO</v>
          </cell>
          <cell r="D2526" t="str">
            <v>M2</v>
          </cell>
          <cell r="E2526">
            <v>142.26</v>
          </cell>
        </row>
        <row r="2527">
          <cell r="A2527">
            <v>10502</v>
          </cell>
          <cell r="B2527" t="str">
            <v>INSUMO NACIONAL CAIXA</v>
          </cell>
          <cell r="C2527" t="str">
            <v>VIDRO TEMPERADO VERDE E = 10 MM, SEM COLOCACAO</v>
          </cell>
          <cell r="D2527" t="str">
            <v>M2</v>
          </cell>
          <cell r="E2527">
            <v>251.8</v>
          </cell>
        </row>
        <row r="2528">
          <cell r="A2528">
            <v>10503</v>
          </cell>
          <cell r="B2528" t="str">
            <v>INSUMO NACIONAL CAIXA</v>
          </cell>
          <cell r="C2528" t="str">
            <v>VIDRO TEMPERADO VERDE E = 8 MM, SEM COLOCACAO</v>
          </cell>
          <cell r="D2528" t="str">
            <v>M2</v>
          </cell>
          <cell r="E2528">
            <v>192.19</v>
          </cell>
        </row>
        <row r="2529">
          <cell r="A2529">
            <v>10504</v>
          </cell>
          <cell r="B2529" t="str">
            <v>INSUMO NACIONAL CAIXA</v>
          </cell>
          <cell r="C2529" t="str">
            <v>VIDRO COMUM LAMINADO, LISO, INCOLOR, TRIPLO, ESPESSURA TOTAL15 MM (CADA CAMADA E = 5 MM) - COLOCADO</v>
          </cell>
          <cell r="D2529" t="str">
            <v>M2</v>
          </cell>
          <cell r="E2529">
            <v>928.88</v>
          </cell>
        </row>
        <row r="2530">
          <cell r="A2530">
            <v>10505</v>
          </cell>
          <cell r="B2530" t="str">
            <v>INSUMO NACIONAL CAIXA</v>
          </cell>
          <cell r="C2530" t="str">
            <v>VIDRO TEMPERADO INCOLOR E = 6 MM, SEM COLOCACAO</v>
          </cell>
          <cell r="D2530" t="str">
            <v>M2</v>
          </cell>
          <cell r="E2530">
            <v>117.89</v>
          </cell>
        </row>
        <row r="2531">
          <cell r="A2531">
            <v>10506</v>
          </cell>
          <cell r="B2531" t="str">
            <v>INSUMO NACIONAL CAIXA</v>
          </cell>
          <cell r="C2531" t="str">
            <v>VIDRO TEMPERADO INCOLOR E = 8 MM, SEM COLOCACAO</v>
          </cell>
          <cell r="D2531" t="str">
            <v>M2</v>
          </cell>
          <cell r="E2531">
            <v>153.9</v>
          </cell>
        </row>
        <row r="2532">
          <cell r="A2532">
            <v>10507</v>
          </cell>
          <cell r="B2532" t="str">
            <v>INSUMO NACIONAL CAIXA</v>
          </cell>
          <cell r="C2532" t="str">
            <v>VIDRO TEMPERADO INCOLOR E = 10 MM, SEM COLOCACAO</v>
          </cell>
          <cell r="D2532" t="str">
            <v>M2</v>
          </cell>
          <cell r="E2532">
            <v>199.79</v>
          </cell>
        </row>
        <row r="2533">
          <cell r="A2533">
            <v>10508</v>
          </cell>
          <cell r="B2533" t="str">
            <v>INSUMO NACIONAL CAIXA</v>
          </cell>
          <cell r="C2533" t="str">
            <v>!EM PROCESSO DE DESATIVACAO! VIGIA NOTURNO (SEM ADICIONAIS)</v>
          </cell>
          <cell r="D2533" t="str">
            <v>H</v>
          </cell>
          <cell r="E2533">
            <v>13.84</v>
          </cell>
        </row>
        <row r="2534">
          <cell r="A2534">
            <v>10510</v>
          </cell>
          <cell r="B2534" t="str">
            <v>INSUMO NACIONAL CAIXA</v>
          </cell>
          <cell r="C2534" t="str">
            <v>CRUZETA DE EUCALIPTO TRATADO, OU EQUIVALENTE DA REGIAO, *2,4* M, SECAO *9 X 11,5* CM</v>
          </cell>
          <cell r="D2534" t="str">
            <v>UN</v>
          </cell>
          <cell r="E2534">
            <v>57.43</v>
          </cell>
        </row>
        <row r="2535">
          <cell r="A2535">
            <v>10511</v>
          </cell>
          <cell r="B2535" t="str">
            <v>INSUMO NACIONAL CAIXA</v>
          </cell>
          <cell r="C2535" t="str">
            <v>CIMENTO PORTLAND COMPOSTO CP II-32 (SACO DE 50 KG)</v>
          </cell>
          <cell r="D2535" t="str">
            <v>50KG</v>
          </cell>
          <cell r="E2535">
            <v>28.25</v>
          </cell>
        </row>
        <row r="2536">
          <cell r="A2536">
            <v>10512</v>
          </cell>
          <cell r="B2536" t="str">
            <v>INSUMO NACIONAL CAIXA</v>
          </cell>
          <cell r="C2536" t="str">
            <v>MOTORISTA DE CAMINHAO - PISO MENSAL (ENCARGO SOCIAL MENSALISTA)</v>
          </cell>
          <cell r="D2536" t="str">
            <v>MES</v>
          </cell>
          <cell r="E2536">
            <v>2700.44</v>
          </cell>
        </row>
        <row r="2537">
          <cell r="A2537">
            <v>10515</v>
          </cell>
          <cell r="B2537" t="str">
            <v>INSUMO NACIONAL CAIXA</v>
          </cell>
          <cell r="C2537" t="str">
            <v>REVESTIMENTO EM CERAMICA ESMALTADA EXTRA, PEI MAIOR OU IGUAL4, FORMATO MAIOR A 2025 CM2</v>
          </cell>
          <cell r="D2537" t="str">
            <v>M2</v>
          </cell>
          <cell r="E2537">
            <v>43.52</v>
          </cell>
        </row>
        <row r="2538">
          <cell r="A2538">
            <v>10518</v>
          </cell>
          <cell r="B2538" t="str">
            <v>INSUMO NACIONAL CAIXA</v>
          </cell>
          <cell r="C2538" t="str">
            <v>RETARDO PARA CORDEL DETONANTE</v>
          </cell>
          <cell r="D2538" t="str">
            <v>UN</v>
          </cell>
          <cell r="E2538">
            <v>9.66</v>
          </cell>
        </row>
        <row r="2539">
          <cell r="A2539">
            <v>10519</v>
          </cell>
          <cell r="B2539" t="str">
            <v>INSUMO NACIONAL CAIXA</v>
          </cell>
          <cell r="C2539" t="str">
            <v>!EM PROCESSO DE DESATIVACAO! CERAMICA TP GRES EXTRA OU 1A QUALIDADE P/ PISO PEI-4</v>
          </cell>
          <cell r="D2539" t="str">
            <v>M2</v>
          </cell>
          <cell r="E2539">
            <v>14.54</v>
          </cell>
        </row>
        <row r="2540">
          <cell r="A2540">
            <v>10521</v>
          </cell>
          <cell r="B2540" t="str">
            <v>INSUMO NACIONAL CAIXA</v>
          </cell>
          <cell r="C2540" t="str">
            <v>CAIXA DE INCENDIO/ABRIGO PARA MANGUEIRA, DE EMBUTIR/INTERNA,COM 75 X 45 X 17 CM, EM CHAPA DE ACO, PORTA COM VENTILACAO,VISOR COM A INSCRICAO "INCENDIO", SUPORTE/CESTA INTERNA PARA A MANGUEIRA, PINTURA ELETROSTATICA VERMELHA</v>
          </cell>
          <cell r="D2540" t="str">
            <v>UN</v>
          </cell>
          <cell r="E2540">
            <v>214.77</v>
          </cell>
        </row>
        <row r="2541">
          <cell r="A2541">
            <v>10526</v>
          </cell>
          <cell r="B2541" t="str">
            <v>INSUMO NACIONAL CAIXA</v>
          </cell>
          <cell r="C2541" t="str">
            <v>ANDAIME SUSPENSO OU BALANCIM MANUAL, CAPACIDADE DE CARGA TOTAL DE *250* KG/M2, PLATAFORMA DE *1,50* M DE COMPRIMENTO, L= *0,80* M, CABO DE *45* M (LOCACAO)</v>
          </cell>
          <cell r="D2541" t="str">
            <v>MES</v>
          </cell>
          <cell r="E2541">
            <v>575</v>
          </cell>
        </row>
        <row r="2542">
          <cell r="A2542">
            <v>10527</v>
          </cell>
          <cell r="B2542" t="str">
            <v>INSUMO NACIONAL CAIXA</v>
          </cell>
          <cell r="C2542" t="str">
            <v>ANDAIME METALICO TUBULAR DE ENCAIXE, TIPO DE TORRE, COM LARGURA DE 1 ATE 1,5 M E ALTURA DE *1,00 M* (LOCACAO)</v>
          </cell>
          <cell r="D2542" t="str">
            <v>M/MES</v>
          </cell>
          <cell r="E2542">
            <v>15.5</v>
          </cell>
        </row>
        <row r="2543">
          <cell r="A2543">
            <v>10531</v>
          </cell>
          <cell r="B2543" t="str">
            <v>INSUMO NACIONAL CAIXA</v>
          </cell>
          <cell r="C2543" t="str">
            <v>!EM PROCESSO DE DESATIVACAO! BETONEIRA 320 L COM MOTOR ELETRICO TRIFASICO, POTENCIA DE 3 HP, COM CARREGADOR MECANICO (LOCACAO)</v>
          </cell>
          <cell r="D2543" t="str">
            <v>H</v>
          </cell>
          <cell r="E2543">
            <v>1.52</v>
          </cell>
        </row>
        <row r="2544">
          <cell r="A2544">
            <v>10532</v>
          </cell>
          <cell r="B2544" t="str">
            <v>INSUMO NACIONAL CAIXA</v>
          </cell>
          <cell r="C2544" t="str">
            <v>!EM PROCESSO DE DESATIVACAO! BETONEIRA DE 320 A 600 LITROS COM CARREGADOR E MOTOR ELETRICO TRIFASICO (LOCACAO)</v>
          </cell>
          <cell r="D2544" t="str">
            <v>H</v>
          </cell>
          <cell r="E2544">
            <v>1.46</v>
          </cell>
        </row>
        <row r="2545">
          <cell r="A2545">
            <v>10535</v>
          </cell>
          <cell r="B2545" t="str">
            <v>INSUMO NACIONAL CAIXA</v>
          </cell>
          <cell r="C2545" t="str">
            <v>BETONEIRA CAPACIDADE NOMINAL 400 L, CAPACIDADE DE MISTURA  280 L, MOTOR ELETRICO TRIFASICO 220/380 V POTENCIA 2 CV, SEMCARREGADOR</v>
          </cell>
          <cell r="D2545" t="str">
            <v>UN</v>
          </cell>
          <cell r="E2545">
            <v>3287.13</v>
          </cell>
        </row>
        <row r="2546">
          <cell r="A2546">
            <v>10537</v>
          </cell>
          <cell r="B2546" t="str">
            <v>INSUMO NACIONAL CAIXA</v>
          </cell>
          <cell r="C2546" t="str">
            <v>BETONEIRA CAPACIDADE NOMINAL 400 L, CAPACIDADE DE MISTURA 310 L, MOTOR A DIESEL POTENCIA 5 CV, SEM CARREGADOR</v>
          </cell>
          <cell r="D2546" t="str">
            <v>UN</v>
          </cell>
          <cell r="E2546">
            <v>4482.75</v>
          </cell>
        </row>
        <row r="2547">
          <cell r="A2547">
            <v>10539</v>
          </cell>
          <cell r="B2547" t="str">
            <v>INSUMO NACIONAL CAIXA</v>
          </cell>
          <cell r="C2547" t="str">
            <v>!EM PROCESSO DE DESATIVACAO! BETONEIRA 580 LITROS, COM CARREGADOR, MOTOR A DIESEL DE 7,5 HP</v>
          </cell>
          <cell r="D2547" t="str">
            <v>UN</v>
          </cell>
          <cell r="E2547">
            <v>21978.98</v>
          </cell>
        </row>
        <row r="2548">
          <cell r="A2548">
            <v>10541</v>
          </cell>
          <cell r="B2548" t="str">
            <v>INSUMO NACIONAL CAIXA</v>
          </cell>
          <cell r="C2548" t="str">
            <v>CALHA/CANALETA DE CONCRETO SIMPLES, TIPO MEIA CANA, D = 30 CM, PARA AGUA PLUVIAL</v>
          </cell>
          <cell r="D2548" t="str">
            <v>M</v>
          </cell>
          <cell r="E2548">
            <v>14.52</v>
          </cell>
        </row>
        <row r="2549">
          <cell r="A2549">
            <v>10542</v>
          </cell>
          <cell r="B2549" t="str">
            <v>INSUMO NACIONAL CAIXA</v>
          </cell>
          <cell r="C2549" t="str">
            <v>CALHA/CANALETA DE CONCRETO SIMPLES, TIPO MEIA CANA, D= 40 CM, PARA AGUA PLUVIAL</v>
          </cell>
          <cell r="D2549" t="str">
            <v>M</v>
          </cell>
          <cell r="E2549">
            <v>20</v>
          </cell>
        </row>
        <row r="2550">
          <cell r="A2550">
            <v>10543</v>
          </cell>
          <cell r="B2550" t="str">
            <v>INSUMO NACIONAL CAIXA</v>
          </cell>
          <cell r="C2550" t="str">
            <v>CALHA/CANALETA DE CONCRETO SIMPLES, TIPO MEIA CANA, D = 50 CM, PARA AGUA PLUVIAL</v>
          </cell>
          <cell r="D2550" t="str">
            <v>M</v>
          </cell>
          <cell r="E2550">
            <v>28.17</v>
          </cell>
        </row>
        <row r="2551">
          <cell r="A2551">
            <v>10544</v>
          </cell>
          <cell r="B2551" t="str">
            <v>INSUMO NACIONAL CAIXA</v>
          </cell>
          <cell r="C2551" t="str">
            <v>CALHA/CANALETA DE CONCRETO SIMPLES, TIPO MEIA CANA, D = 60 CM, PARA AGUA PLUVIAL</v>
          </cell>
          <cell r="D2551" t="str">
            <v>M</v>
          </cell>
          <cell r="E2551">
            <v>33.880000000000003</v>
          </cell>
        </row>
        <row r="2552">
          <cell r="A2552">
            <v>10545</v>
          </cell>
          <cell r="B2552" t="str">
            <v>INSUMO NACIONAL CAIXA</v>
          </cell>
          <cell r="C2552" t="str">
            <v>CALHA/CANALETA DE CONCRETO SIMPLES, TIPO MEIA CANA, D = 80 CM, PARA AGUA PLUVIAL</v>
          </cell>
          <cell r="D2552" t="str">
            <v>M</v>
          </cell>
          <cell r="E2552">
            <v>51.97</v>
          </cell>
        </row>
        <row r="2553">
          <cell r="A2553">
            <v>10553</v>
          </cell>
          <cell r="B2553" t="str">
            <v>INSUMO NACIONAL CAIXA</v>
          </cell>
          <cell r="C2553" t="str">
            <v>PORTA DE MADEIRA SEMI-OCA, FOLHA LISA PARA PINTURA *60 X 210X 3,5* CM</v>
          </cell>
          <cell r="D2553" t="str">
            <v>UN</v>
          </cell>
          <cell r="E2553">
            <v>77.38</v>
          </cell>
        </row>
        <row r="2554">
          <cell r="A2554">
            <v>10554</v>
          </cell>
          <cell r="B2554" t="str">
            <v>INSUMO NACIONAL CAIXA</v>
          </cell>
          <cell r="C2554" t="str">
            <v>PORTA DE MADEIRA SEMI-OCA, FOLHA LISA PARA PINTURA *70 X 210X 3,5* CM</v>
          </cell>
          <cell r="D2554" t="str">
            <v>UN</v>
          </cell>
          <cell r="E2554">
            <v>79.95</v>
          </cell>
        </row>
        <row r="2555">
          <cell r="A2555">
            <v>10555</v>
          </cell>
          <cell r="B2555" t="str">
            <v>INSUMO NACIONAL CAIXA</v>
          </cell>
          <cell r="C2555" t="str">
            <v>PORTA DE MADEIRA SEMI-OCA, FOLHA LISA PARA PINTURA *80 X 210X 3,5* CM</v>
          </cell>
          <cell r="D2555" t="str">
            <v>UN</v>
          </cell>
          <cell r="E2555">
            <v>82.52</v>
          </cell>
        </row>
        <row r="2556">
          <cell r="A2556">
            <v>10556</v>
          </cell>
          <cell r="B2556" t="str">
            <v>INSUMO NACIONAL CAIXA</v>
          </cell>
          <cell r="C2556" t="str">
            <v>PORTA DE MADEIRA SEMI-OCA, FOLHA LISA PARA PINTURA *90 X 210X 3,5* CM</v>
          </cell>
          <cell r="D2556" t="str">
            <v>UN</v>
          </cell>
          <cell r="E2556">
            <v>94.09</v>
          </cell>
        </row>
        <row r="2557">
          <cell r="A2557">
            <v>10559</v>
          </cell>
          <cell r="B2557" t="str">
            <v>INSUMO NACIONAL CAIXA</v>
          </cell>
          <cell r="C2557" t="str">
            <v>ROCADEIRA COSTAL COM MOTOR A GASOLINA DE *32* CC</v>
          </cell>
          <cell r="D2557" t="str">
            <v>UN</v>
          </cell>
          <cell r="E2557">
            <v>2190</v>
          </cell>
        </row>
        <row r="2558">
          <cell r="A2558">
            <v>10560</v>
          </cell>
          <cell r="B2558" t="str">
            <v>INSUMO NACIONAL CAIXA</v>
          </cell>
          <cell r="C2558" t="str">
            <v>CARVAO ANTRACITO PARA FILTRO, GRAO VARIANDO DE 0,8 ATE 1,1 MM, COEFICIENTE DE UNIFORMIDADE MENOR QUE 1,7 MM.</v>
          </cell>
          <cell r="D2558" t="str">
            <v>M3</v>
          </cell>
          <cell r="E2558">
            <v>1372.49</v>
          </cell>
        </row>
        <row r="2559">
          <cell r="A2559">
            <v>10561</v>
          </cell>
          <cell r="B2559" t="str">
            <v>INSUMO NACIONAL CAIXA</v>
          </cell>
          <cell r="C2559" t="str">
            <v>HEXAMETAFOSFATO DE SODIO</v>
          </cell>
          <cell r="D2559" t="str">
            <v>KG</v>
          </cell>
          <cell r="E2559">
            <v>0.33</v>
          </cell>
        </row>
        <row r="2560">
          <cell r="A2560">
            <v>10567</v>
          </cell>
          <cell r="B2560" t="str">
            <v>INSUMO NACIONAL CAIXA</v>
          </cell>
          <cell r="C2560" t="str">
            <v>TABUA MADEIRA 3A QUALIDADE 2,5 X 23,0CM (1 X 9") NAO APARELHADA</v>
          </cell>
          <cell r="D2560" t="str">
            <v>M</v>
          </cell>
          <cell r="E2560">
            <v>7.84</v>
          </cell>
        </row>
        <row r="2561">
          <cell r="A2561">
            <v>10568</v>
          </cell>
          <cell r="B2561" t="str">
            <v>INSUMO NACIONAL CAIXA</v>
          </cell>
          <cell r="C2561" t="str">
            <v>!EM PROCESSO DE DESATIVACAO! TABUA MADEIRA 3A QUALIDADE 2,5X 15,0 CM (1 X 6) NAO APARELHADA.</v>
          </cell>
          <cell r="D2561" t="str">
            <v>M</v>
          </cell>
          <cell r="E2561">
            <v>4.0599999999999996</v>
          </cell>
        </row>
        <row r="2562">
          <cell r="A2562">
            <v>10569</v>
          </cell>
          <cell r="B2562" t="str">
            <v>INSUMO NACIONAL CAIXA</v>
          </cell>
          <cell r="C2562" t="str">
            <v>CAIXA DE PASSAGEM OCTOGONAL 4" X 4" FUNDO MOVEL, EM CHAPA GALVANIZADA"</v>
          </cell>
          <cell r="D2562" t="str">
            <v>UN</v>
          </cell>
          <cell r="E2562">
            <v>1.66</v>
          </cell>
        </row>
        <row r="2563">
          <cell r="A2563">
            <v>10571</v>
          </cell>
          <cell r="B2563" t="str">
            <v>INSUMO NACIONAL CAIXA</v>
          </cell>
          <cell r="C2563" t="str">
            <v>DIVISORIA (N3) PAINEL/VIDRO/PAINEL VERMICULITA E=35MM - MONTANTE/RODAPE DUPLO ALUMINIO ANOD NATURAL - COLOCADA</v>
          </cell>
          <cell r="D2563" t="str">
            <v>M2</v>
          </cell>
          <cell r="E2563">
            <v>171.6</v>
          </cell>
        </row>
        <row r="2564">
          <cell r="A2564">
            <v>10575</v>
          </cell>
          <cell r="B2564" t="str">
            <v>INSUMO NACIONAL CAIXA</v>
          </cell>
          <cell r="C2564" t="str">
            <v>BOMBA CENTRIFUGA MOTOR ELETRICO MONOFASICO 0,50 CV DIAMETRODE SUCCAO X ELEVACAO 3/4" X 3/4", MONOESTAGIO, DIAMETRO DOSROTORES 114 MM, HM/Q: 2 M / 2,99 M3/H A 24 M / 0,71 M3/H</v>
          </cell>
          <cell r="D2564" t="str">
            <v>UN</v>
          </cell>
          <cell r="E2564">
            <v>806.49</v>
          </cell>
        </row>
        <row r="2565">
          <cell r="A2565">
            <v>10577</v>
          </cell>
          <cell r="B2565" t="str">
            <v>INSUMO NACIONAL CAIXA</v>
          </cell>
          <cell r="C2565" t="str">
            <v>ELEMENTO VAZADO DE CONCRETO, QUADRICULADO, 25 FUROS *50 X 50X 5* CM</v>
          </cell>
          <cell r="D2565" t="str">
            <v>UN</v>
          </cell>
          <cell r="E2565">
            <v>14.56</v>
          </cell>
        </row>
        <row r="2566">
          <cell r="A2566">
            <v>10578</v>
          </cell>
          <cell r="B2566" t="str">
            <v>INSUMO NACIONAL CAIXA</v>
          </cell>
          <cell r="C2566" t="str">
            <v>ELEMENTO VAZADO DE CONCRETO, QUADRICULADO, 16 FUROS *33 X 33X 10* CM</v>
          </cell>
          <cell r="D2566" t="str">
            <v>UN</v>
          </cell>
          <cell r="E2566">
            <v>10</v>
          </cell>
        </row>
        <row r="2567">
          <cell r="A2567">
            <v>10579</v>
          </cell>
          <cell r="B2567" t="str">
            <v>INSUMO NACIONAL CAIXA</v>
          </cell>
          <cell r="C2567" t="str">
            <v>ELEMENTO VAZADO DE CONCRETO, VENEZIANA *39 X 29 X 10* CM</v>
          </cell>
          <cell r="D2567" t="str">
            <v>UN</v>
          </cell>
          <cell r="E2567">
            <v>13.32</v>
          </cell>
        </row>
        <row r="2568">
          <cell r="A2568">
            <v>10582</v>
          </cell>
          <cell r="B2568" t="str">
            <v>INSUMO NACIONAL CAIXA</v>
          </cell>
          <cell r="C2568" t="str">
            <v>ELEMENTO VAZADO DE CONCRETO, VENEZIANA *40 X 10 X 10* CM</v>
          </cell>
          <cell r="D2568" t="str">
            <v>UN</v>
          </cell>
          <cell r="E2568">
            <v>4.66</v>
          </cell>
        </row>
        <row r="2569">
          <cell r="A2569">
            <v>10583</v>
          </cell>
          <cell r="B2569" t="str">
            <v>INSUMO NACIONAL CAIXA</v>
          </cell>
          <cell r="C2569" t="str">
            <v>ELEMENTO VAZADO DE CONCRETO, VENEZIANA *39 X 22 X 15* CM</v>
          </cell>
          <cell r="D2569" t="str">
            <v>UN</v>
          </cell>
          <cell r="E2569">
            <v>8.16</v>
          </cell>
        </row>
        <row r="2570">
          <cell r="A2570">
            <v>10587</v>
          </cell>
          <cell r="B2570" t="str">
            <v>INSUMO NACIONAL CAIXA</v>
          </cell>
          <cell r="C2570" t="str">
            <v>BOMBA SUBMERSA PARA POCOS TUBULARES PROFUNDOS DIAMETRO DE 4POLEGADAS, ELETRICA, MONOFASICA, POTENCIA 0,49 HP, 13 ESTAGIOS, BOCAL DE DESCARGA DIAMETRO DE UMA POLEGADA E MEIA, HM/Q= 18 M / 1,90 M3/H A 85 M / 0,60 M3/H</v>
          </cell>
          <cell r="D2570" t="str">
            <v>UN</v>
          </cell>
          <cell r="E2570">
            <v>2444.33</v>
          </cell>
        </row>
        <row r="2571">
          <cell r="A2571">
            <v>10588</v>
          </cell>
          <cell r="B2571" t="str">
            <v>INSUMO NACIONAL CAIXA</v>
          </cell>
          <cell r="C2571" t="str">
            <v>BOMBA SUBMERSIVEL, ELETRICA, TRIFASICA, POTENCIA 0,98 HP, DIAMETRO DO ROTOR 142 MM SEMIABERTO, BOCAL DE SAIDA DIAMETRO DE 2 POLEGADAS, HM/Q = 2 M / 32 M3/H A 8 M / 16 M3/H</v>
          </cell>
          <cell r="D2571" t="str">
            <v>UN</v>
          </cell>
          <cell r="E2571">
            <v>2537.5300000000002</v>
          </cell>
        </row>
        <row r="2572">
          <cell r="A2572">
            <v>10589</v>
          </cell>
          <cell r="B2572" t="str">
            <v>INSUMO NACIONAL CAIXA</v>
          </cell>
          <cell r="C2572" t="str">
            <v>BOMBA SUBMERSIVEL, ELETRICA, TRIFASICA, POTENCIA 1,97 HP, DIAMETRO DO ROTOR 144 MM SEMIABERTO, BOCAL DE SAIDA DIAMETRO DE 2 POLEGADAS, HM/Q = 2 M / 26,8 M3/H A 28 M / 4,6 M3/H</v>
          </cell>
          <cell r="D2572" t="str">
            <v>UN</v>
          </cell>
          <cell r="E2572">
            <v>4117.63</v>
          </cell>
        </row>
        <row r="2573">
          <cell r="A2573">
            <v>10592</v>
          </cell>
          <cell r="B2573" t="str">
            <v>INSUMO NACIONAL CAIXA</v>
          </cell>
          <cell r="C2573" t="str">
            <v>BOMBA SUBMERSIVEL, ELETRICA, TRIFASICA, POTENCIA 0,99 HP, DIAMETRO ROTOR 98 MM SEMIABERTO, BOCAL DE SAIDA DIAMETRO 2 POLEGADAS, HM/Q = 2 M / 28,90 M3/H A 14 M / 7 M3/H</v>
          </cell>
          <cell r="D2573" t="str">
            <v>UN</v>
          </cell>
          <cell r="E2573">
            <v>3065</v>
          </cell>
        </row>
        <row r="2574">
          <cell r="A2574">
            <v>10597</v>
          </cell>
          <cell r="B2574" t="str">
            <v>INSUMO NACIONAL CAIXA</v>
          </cell>
          <cell r="C2574" t="str">
            <v>MOTONIVELADORA - POTENCIA 185HP PESO OPERACIONAL 14,7T.</v>
          </cell>
          <cell r="D2574" t="str">
            <v>UN</v>
          </cell>
          <cell r="E2574">
            <v>794725.42</v>
          </cell>
        </row>
        <row r="2575">
          <cell r="A2575">
            <v>10598</v>
          </cell>
          <cell r="B2575" t="str">
            <v>INSUMO NACIONAL CAIXA</v>
          </cell>
          <cell r="C2575" t="str">
            <v>TRATOR DE PNEUS COM POTENCIA DE 50 CV, TRACAO 4 X 2, PESO COM LASTRO DE 2714 KG</v>
          </cell>
          <cell r="D2575" t="str">
            <v>UN</v>
          </cell>
          <cell r="E2575">
            <v>76899.59</v>
          </cell>
        </row>
        <row r="2576">
          <cell r="A2576">
            <v>10601</v>
          </cell>
          <cell r="B2576" t="str">
            <v>INSUMO NACIONAL CAIXA</v>
          </cell>
          <cell r="C2576" t="str">
            <v>USINA DE ASFALTO A QUENTE, FIXA, TIPO CONTRA FLUXO, CAPACIDADE DE 100 A 140 T/H, POTENCIA DE 280 KW, COM MISTURADOR EXTERNO ROTATIVO</v>
          </cell>
          <cell r="D2576" t="str">
            <v>UN</v>
          </cell>
          <cell r="E2576">
            <v>1510847.37</v>
          </cell>
        </row>
        <row r="2577">
          <cell r="A2577">
            <v>10604</v>
          </cell>
          <cell r="B2577" t="str">
            <v>INSUMO NACIONAL CAIXA</v>
          </cell>
          <cell r="C2577" t="str">
            <v>ELEMENTO VAZADO DE CONCRETO, QUADRICULADO, 1 FURO *20 X 10 X7* CM</v>
          </cell>
          <cell r="D2577" t="str">
            <v>UN</v>
          </cell>
          <cell r="E2577">
            <v>3.6</v>
          </cell>
        </row>
        <row r="2578">
          <cell r="A2578">
            <v>10605</v>
          </cell>
          <cell r="B2578" t="str">
            <v>INSUMO NACIONAL CAIXA</v>
          </cell>
          <cell r="C2578" t="str">
            <v>ELEMENTO VAZADO DE CONCRETO, QUADRICULADO, 1 FURO *10 X 10 X10* CM</v>
          </cell>
          <cell r="D2578" t="str">
            <v>UN</v>
          </cell>
          <cell r="E2578">
            <v>1.81</v>
          </cell>
        </row>
        <row r="2579">
          <cell r="A2579">
            <v>10608</v>
          </cell>
          <cell r="B2579" t="str">
            <v>INSUMO NACIONAL CAIXA</v>
          </cell>
          <cell r="C2579" t="str">
            <v>MESA VIBRATORIA COM DIMENSOES DE 2,0 X 1,0 M, COM MOTOR ELETRICO DE 2 POLOS E POTENCIA DE 3 CV</v>
          </cell>
          <cell r="D2579" t="str">
            <v>UN</v>
          </cell>
          <cell r="E2579">
            <v>8233.33</v>
          </cell>
        </row>
        <row r="2580">
          <cell r="A2580">
            <v>10609</v>
          </cell>
          <cell r="B2580" t="str">
            <v>INSUMO NACIONAL CAIXA</v>
          </cell>
          <cell r="C2580" t="str">
            <v>CAVALO MECANICO TRACAO 4X2, PESO BRUTO TOTAL COMBINADO 56000KG, CAPACIDADE MAXIMA DE TRACAO 80000 KG, POTENCIA 400 CV (INCLUI CABINE E CHASSI, NAO INCLUI SEMIRREBOQUE)</v>
          </cell>
          <cell r="D2580" t="str">
            <v>UN</v>
          </cell>
          <cell r="E2580">
            <v>378838.83</v>
          </cell>
        </row>
        <row r="2581">
          <cell r="A2581">
            <v>10610</v>
          </cell>
          <cell r="B2581" t="str">
            <v>INSUMO NACIONAL CAIXA</v>
          </cell>
          <cell r="C2581" t="str">
            <v>BLOCO ESTRUTURAL CERAMICO - 14 X 19 X 29 CM - 4,0 MPA -  NBR15270</v>
          </cell>
          <cell r="D2581" t="str">
            <v>UN</v>
          </cell>
          <cell r="E2581">
            <v>1.33</v>
          </cell>
        </row>
        <row r="2582">
          <cell r="A2582">
            <v>10615</v>
          </cell>
          <cell r="B2582" t="str">
            <v>INSUMO NACIONAL CAIXA</v>
          </cell>
          <cell r="C2582" t="str">
            <v>VEICULO DE PASSEIO COM MOTOR 1.0 FLEX, POTENCIA 72/76 CV, 4PORTAS</v>
          </cell>
          <cell r="D2582" t="str">
            <v>UN</v>
          </cell>
          <cell r="E2582">
            <v>40647.279999999999</v>
          </cell>
        </row>
        <row r="2583">
          <cell r="A2583">
            <v>10617</v>
          </cell>
          <cell r="B2583" t="str">
            <v>INSUMO NACIONAL CAIXA</v>
          </cell>
          <cell r="C2583" t="str">
            <v>TIJOLO CERAMICO REFRATARIO 6,3 X 11,4 X 22,9 CM</v>
          </cell>
          <cell r="D2583" t="str">
            <v>UN</v>
          </cell>
          <cell r="E2583">
            <v>3.35</v>
          </cell>
        </row>
        <row r="2584">
          <cell r="A2584">
            <v>10629</v>
          </cell>
          <cell r="B2584" t="str">
            <v>INSUMO NACIONAL CAIXA</v>
          </cell>
          <cell r="C2584" t="str">
            <v>DIVISORIA EM MARMORE, COM DUAS FACES POLIDAS, BRANCO COMUM,E=  *3,0* CM</v>
          </cell>
          <cell r="D2584" t="str">
            <v>M2</v>
          </cell>
          <cell r="E2584">
            <v>533.5</v>
          </cell>
        </row>
        <row r="2585">
          <cell r="A2585">
            <v>10630</v>
          </cell>
          <cell r="B2585" t="str">
            <v>INSUMO NACIONAL CAIXA</v>
          </cell>
          <cell r="C2585" t="str">
            <v>CAVALO MECANICO TRACAO 4X2, PESO BRUTO TOTAL COMBINADO 49000KG, CAPACIDADE MAXIMA DE TRACAO 66000 KG, POTENCIA 310 CV (INCLUI CABINE E CHASSI, NAO INCLUI SEMIRREBOQUE)</v>
          </cell>
          <cell r="D2585" t="str">
            <v>UN</v>
          </cell>
          <cell r="E2585">
            <v>332638.96000000002</v>
          </cell>
        </row>
        <row r="2586">
          <cell r="A2586">
            <v>10634</v>
          </cell>
          <cell r="B2586" t="str">
            <v>INSUMO NACIONAL CAIXA</v>
          </cell>
          <cell r="C2586" t="str">
            <v>EMPILHADEIRA SOBRE PNEUS COM TORRE DE TRES ESTAGIOS, 4,80M DE ELEVACAO, C/ DESLOCADOR LATERAL DOS GARFOS, MOTOR GLP 2.4L, CAPACIDADE NOMINAL DE CARGA DE 2,5T</v>
          </cell>
          <cell r="D2586" t="str">
            <v>UN</v>
          </cell>
          <cell r="E2586">
            <v>108200</v>
          </cell>
        </row>
        <row r="2587">
          <cell r="A2587">
            <v>10635</v>
          </cell>
          <cell r="B2587" t="str">
            <v>INSUMO NACIONAL CAIXA</v>
          </cell>
          <cell r="C2587" t="str">
            <v>EMPILHADEIRA SOBRE PNEUS COM TORRE DE TRES ESTAGIOS, 4,80M DE ELEVACAO, C/ DESLOCADOR LATERAL DOS GARFOS, MOTOR GLP 2.2L, CAPACIDADE NOMINAL DE CARGA DE 3T</v>
          </cell>
          <cell r="D2587" t="str">
            <v>UN</v>
          </cell>
          <cell r="E2587">
            <v>126356.62</v>
          </cell>
        </row>
        <row r="2588">
          <cell r="A2588">
            <v>10636</v>
          </cell>
          <cell r="B2588" t="str">
            <v>INSUMO NACIONAL CAIXA</v>
          </cell>
          <cell r="C2588" t="str">
            <v>EMPILHADEIRA SOBRE PNEUS COM TORRE DE TRES ESTAGIOS, 4,80M DE ELEVACAO, C/ DESLOCADOR LATERAL DOS GARFOS, MOTOR GLP 4.3L, CAPACIDADE NOMINAL DE CARGA DE 4T</v>
          </cell>
          <cell r="D2588" t="str">
            <v>UN</v>
          </cell>
          <cell r="E2588">
            <v>238282.89</v>
          </cell>
        </row>
        <row r="2589">
          <cell r="A2589">
            <v>10637</v>
          </cell>
          <cell r="B2589" t="str">
            <v>INSUMO NACIONAL CAIXA</v>
          </cell>
          <cell r="C2589" t="str">
            <v>EMPILHADEIRA SOBRE PNEUS COM TORRE DE TRES ESTAGIOS, 4,80M DE ELEVACAO, C/ DESLOCADOR LATERAL DOS GARFOS, MOTOR GLP 4.3L, CAPACIDADE NOMINAL DE CARGA DE 5T</v>
          </cell>
          <cell r="D2589" t="str">
            <v>UN</v>
          </cell>
          <cell r="E2589">
            <v>249246.42</v>
          </cell>
        </row>
        <row r="2590">
          <cell r="A2590">
            <v>10638</v>
          </cell>
          <cell r="B2590" t="str">
            <v>INSUMO NACIONAL CAIXA</v>
          </cell>
          <cell r="C2590" t="str">
            <v>EMPILHADEIRA SOBRE PNEUS COM TORRE DE TRES ESTAGIOS, 4,70M DE ELEVACAO, C/ DESLOCADOR LATERAL DOS GARFOS, MOTOR GLP 4.3L, CAPACIDADE NOMINAL DE CARGA DE 6T</v>
          </cell>
          <cell r="D2590" t="str">
            <v>UN</v>
          </cell>
          <cell r="E2590">
            <v>365561.42</v>
          </cell>
        </row>
        <row r="2591">
          <cell r="A2591">
            <v>10640</v>
          </cell>
          <cell r="B2591" t="str">
            <v>INSUMO NACIONAL CAIXA</v>
          </cell>
          <cell r="C2591" t="str">
            <v>REGUA VIBRATORIA DE CONCRETO TRELICADA, EQUIPADA COM MOTOR AGASOLINA DE 9 HP</v>
          </cell>
          <cell r="D2591" t="str">
            <v>UN</v>
          </cell>
          <cell r="E2591">
            <v>15682.41</v>
          </cell>
        </row>
        <row r="2592">
          <cell r="A2592">
            <v>10642</v>
          </cell>
          <cell r="B2592" t="str">
            <v>INSUMO NACIONAL CAIXA</v>
          </cell>
          <cell r="C2592" t="str">
            <v>ROLO COMPACTADOR DE PNEUS, ESTATICO, PRESSAO VARIAVEL, POTENCIA 111 HP, PESO SEM/COM LASTRO 9,5/26,0 T, LARGURA DE ROLAGEM 1,90 M</v>
          </cell>
          <cell r="D2592" t="str">
            <v>UN</v>
          </cell>
          <cell r="E2592">
            <v>421000</v>
          </cell>
        </row>
        <row r="2593">
          <cell r="A2593">
            <v>10645</v>
          </cell>
          <cell r="B2593" t="str">
            <v>INSUMO NACIONAL CAIXA</v>
          </cell>
          <cell r="C2593" t="str">
            <v>!EM PROCESSO DE DESATIVACAO! ROLO COMPACTADOR VIBRATORIO DEUM CILINDRO LISO DE ACO PARA SOLOS, DYNAPAC, MODELO CA-150A,POTENCIA 80HP - PESO MAXIMO OPERACIONAL 8,1T</v>
          </cell>
          <cell r="D2593" t="str">
            <v>UN</v>
          </cell>
          <cell r="E2593">
            <v>319525.02</v>
          </cell>
        </row>
        <row r="2594">
          <cell r="A2594">
            <v>10646</v>
          </cell>
          <cell r="B2594" t="str">
            <v>INSUMO NACIONAL CAIXA</v>
          </cell>
          <cell r="C2594" t="str">
            <v>ROLO COMPACTADOR VIBRATORIO DE UM CILINDRO, ACO LISO, POTENCIA 80 HP, PESO OPERACIONAL MAXIMO 8,1 T, IMPACTO DINAMICO 16,15/9,5 T, LARGURA TRABALHO 1,68 M</v>
          </cell>
          <cell r="D2594" t="str">
            <v>UN</v>
          </cell>
          <cell r="E2594">
            <v>269379.75</v>
          </cell>
        </row>
        <row r="2595">
          <cell r="A2595">
            <v>10658</v>
          </cell>
          <cell r="B2595" t="str">
            <v>INSUMO NACIONAL CAIXA</v>
          </cell>
          <cell r="C2595" t="str">
            <v>ALISADORA DE CONCRETO COM MOTOR A GASOLINA DE 5,5 HP, PESO COM MOTOR DE 78 KG, 4 PATAS.</v>
          </cell>
          <cell r="D2595" t="str">
            <v>UN</v>
          </cell>
          <cell r="E2595">
            <v>8632</v>
          </cell>
        </row>
        <row r="2596">
          <cell r="A2596">
            <v>10664</v>
          </cell>
          <cell r="B2596" t="str">
            <v>INSUMO NACIONAL CAIXA</v>
          </cell>
          <cell r="C2596" t="str">
            <v>ROCADEIRA DESLOCAVEL, LARGURA DE TRABALHO DE 1,3 M</v>
          </cell>
          <cell r="D2596" t="str">
            <v>UN</v>
          </cell>
          <cell r="E2596">
            <v>5951.95</v>
          </cell>
        </row>
        <row r="2597">
          <cell r="A2597">
            <v>10667</v>
          </cell>
          <cell r="B2597" t="str">
            <v>INSUMO NACIONAL CAIXA</v>
          </cell>
          <cell r="C2597" t="str">
            <v>CONTAINER DE *2,40* X *6,00* M, PADRAO SIMPLES, SEM DIVISORIAS, PARA USO EM CANTEIRO DE OBRAS</v>
          </cell>
          <cell r="D2597" t="str">
            <v>UN</v>
          </cell>
          <cell r="E2597">
            <v>8130</v>
          </cell>
        </row>
        <row r="2598">
          <cell r="A2598">
            <v>10685</v>
          </cell>
          <cell r="B2598" t="str">
            <v>INSUMO NACIONAL CAIXA</v>
          </cell>
          <cell r="C2598" t="str">
            <v>ESCAVADEIRA HIDRAULICA SOBRE ESTEIRAS, CACAMBA 0,80M3, PESOOPERACIONAL 17T, POTENCIA BRUTA 111HP</v>
          </cell>
          <cell r="D2598" t="str">
            <v>UN</v>
          </cell>
          <cell r="E2598">
            <v>420000</v>
          </cell>
        </row>
        <row r="2599">
          <cell r="A2599">
            <v>10691</v>
          </cell>
          <cell r="B2599" t="str">
            <v>INSUMO NACIONAL CAIXA</v>
          </cell>
          <cell r="C2599" t="str">
            <v>SOLVENTE PARA COLA (PARA LAMINADO MELAMINICO) A BASE DE RESINA SINTETICA</v>
          </cell>
          <cell r="D2599" t="str">
            <v>L</v>
          </cell>
          <cell r="E2599">
            <v>25.5</v>
          </cell>
        </row>
        <row r="2600">
          <cell r="A2600">
            <v>10698</v>
          </cell>
          <cell r="B2600" t="str">
            <v>INSUMO NACIONAL CAIXA</v>
          </cell>
          <cell r="C2600" t="str">
            <v>DIVISORIA, PLACA  PRE-MOLDADA EM GRANILITE, MARMORITE OU GRANITINA,  E = *3 CM</v>
          </cell>
          <cell r="D2600" t="str">
            <v>M2</v>
          </cell>
          <cell r="E2600">
            <v>105.21</v>
          </cell>
        </row>
        <row r="2601">
          <cell r="A2601">
            <v>10700</v>
          </cell>
          <cell r="B2601" t="str">
            <v>INSUMO NACIONAL CAIXA</v>
          </cell>
          <cell r="C2601" t="str">
            <v>ARADO REVERSIVEL COM 3 DISCOS DE 26" X 6MM REBOCAVEL</v>
          </cell>
          <cell r="D2601" t="str">
            <v>UN</v>
          </cell>
          <cell r="E2601">
            <v>11238.33</v>
          </cell>
        </row>
        <row r="2602">
          <cell r="A2602">
            <v>10708</v>
          </cell>
          <cell r="B2602" t="str">
            <v>INSUMO NACIONAL CAIXA</v>
          </cell>
          <cell r="C2602" t="str">
            <v>CARPETE DE POLIESTER EM MANTA PARA TRAFEGO COMERCIAL PESADO,E = 4 A 5 MM (INSTALADO)</v>
          </cell>
          <cell r="D2602" t="str">
            <v>M2</v>
          </cell>
          <cell r="E2602">
            <v>53.11</v>
          </cell>
        </row>
        <row r="2603">
          <cell r="A2603">
            <v>10709</v>
          </cell>
          <cell r="B2603" t="str">
            <v>INSUMO NACIONAL CAIXA</v>
          </cell>
          <cell r="C2603" t="str">
            <v>CARPETE DE NYLON EM MANTA PARA TRAFEGO COMERCIAL PESADO, E =9 A 10 MM (INSTALADO)</v>
          </cell>
          <cell r="D2603" t="str">
            <v>M2</v>
          </cell>
          <cell r="E2603">
            <v>168.55</v>
          </cell>
        </row>
        <row r="2604">
          <cell r="A2604">
            <v>10710</v>
          </cell>
          <cell r="B2604" t="str">
            <v>INSUMO NACIONAL CAIXA</v>
          </cell>
          <cell r="C2604" t="str">
            <v>CARPETE DE NYLON EM MANTA PARA TRAFEGO COMERCIAL PESADO, E =6 A 7 MM (INSTALADO)</v>
          </cell>
          <cell r="D2604" t="str">
            <v>M2</v>
          </cell>
          <cell r="E2604">
            <v>137.19999999999999</v>
          </cell>
        </row>
        <row r="2605">
          <cell r="A2605">
            <v>10712</v>
          </cell>
          <cell r="B2605" t="str">
            <v>INSUMO NACIONAL CAIXA</v>
          </cell>
          <cell r="C2605" t="str">
            <v>GUINDAUTO HIDRAULICO, CAPACIDADE MAXIMA DE CARGA 3300 KG, MOMENTO MAXIMO DE CARGA 5,8 TM , ALCANCE MAXIMO HORIZONTAL  7,60 M, PARA MONTAGEM SOBRE CHASSI DE CAMINHAO PBT MINIMO 8000KG (INCLUI MONTAGEM, NAO INCLUI CAMINHAO)</v>
          </cell>
          <cell r="D2605" t="str">
            <v>UN</v>
          </cell>
          <cell r="E2605">
            <v>41234.370000000003</v>
          </cell>
        </row>
        <row r="2606">
          <cell r="A2606">
            <v>10713</v>
          </cell>
          <cell r="B2606" t="str">
            <v>INSUMO NACIONAL CAIXA</v>
          </cell>
          <cell r="C2606" t="str">
            <v>!EM PROCESSO DE DESATIVACAO! GUINDASTE HIDRAULICO VEICULAR,C/LANCA TELESCOPICA DE ACIONAMENTO HIDRAULICO E LANCAS MANUAIS, MOMENTO MAXIMO DE ELEVACAO 23.000 KG, COM PBT A PARTIR DE 18.000 KG, MONTADO SOBRE CAMINHAO 4 X 2</v>
          </cell>
          <cell r="D2606" t="str">
            <v>UN</v>
          </cell>
          <cell r="E2606">
            <v>520554.3</v>
          </cell>
        </row>
        <row r="2607">
          <cell r="A2607">
            <v>10717</v>
          </cell>
          <cell r="B2607" t="str">
            <v>INSUMO NACIONAL CAIXA</v>
          </cell>
          <cell r="C2607" t="str">
            <v>!EM PROCESSO DE DESATIVACAO! TABUA DE PINUS 1A QUALIDADE 10X 300CM</v>
          </cell>
          <cell r="D2607" t="str">
            <v>UN</v>
          </cell>
          <cell r="E2607">
            <v>5.82</v>
          </cell>
        </row>
        <row r="2608">
          <cell r="A2608">
            <v>10719</v>
          </cell>
          <cell r="B2608" t="str">
            <v>INSUMO NACIONAL CAIXA</v>
          </cell>
          <cell r="C2608" t="str">
            <v>!EM PROCESSO DE DESATIVACAO! TABUA DE PINUS 1A QUALIDADE 30X 300CM</v>
          </cell>
          <cell r="D2608" t="str">
            <v>UN</v>
          </cell>
          <cell r="E2608">
            <v>20.67</v>
          </cell>
        </row>
        <row r="2609">
          <cell r="A2609">
            <v>10730</v>
          </cell>
          <cell r="B2609" t="str">
            <v>INSUMO NACIONAL CAIXA</v>
          </cell>
          <cell r="C2609" t="str">
            <v>PEDRA ARDOSIA, CINZA, 30  X  30,  E= *1 CM</v>
          </cell>
          <cell r="D2609" t="str">
            <v>M2</v>
          </cell>
          <cell r="E2609">
            <v>34.32</v>
          </cell>
        </row>
        <row r="2610">
          <cell r="A2610">
            <v>10731</v>
          </cell>
          <cell r="B2610" t="str">
            <v>INSUMO NACIONAL CAIXA</v>
          </cell>
          <cell r="C2610" t="str">
            <v>PEDRA ARDOSIA, CINZA, *40 X 40* CM, E= *1 CM</v>
          </cell>
          <cell r="D2610" t="str">
            <v>M2</v>
          </cell>
          <cell r="E2610">
            <v>35.5</v>
          </cell>
        </row>
        <row r="2611">
          <cell r="A2611">
            <v>10734</v>
          </cell>
          <cell r="B2611" t="str">
            <v>INSUMO NACIONAL CAIXA</v>
          </cell>
          <cell r="C2611" t="str">
            <v>PEDRA GRANITICA, SERRADA, TIPO MIRACEMA, MADEIRA, PADUANA, RACHINHA, SANTA ISABEL OU OUTRAS SIMILARES, *11,5 X  *23 CM,E=  *1,0 A *2,0 CM</v>
          </cell>
          <cell r="D2611" t="str">
            <v>M2</v>
          </cell>
          <cell r="E2611">
            <v>66.36</v>
          </cell>
        </row>
        <row r="2612">
          <cell r="A2612">
            <v>10737</v>
          </cell>
          <cell r="B2612" t="str">
            <v>INSUMO NACIONAL CAIXA</v>
          </cell>
          <cell r="C2612" t="str">
            <v>PEDRA GRANITICA OU BASALTO, CACO, RETALHO, CAVACO, TIPO MIRACEMA, MADEIRA, PADUANA, RACHINHA, SANTA ISABEL OU OUTRAS SIMILARES, E=  *1,0 A *2,0 CM</v>
          </cell>
          <cell r="D2612" t="str">
            <v>M2</v>
          </cell>
          <cell r="E2612">
            <v>111.56</v>
          </cell>
        </row>
        <row r="2613">
          <cell r="A2613">
            <v>10740</v>
          </cell>
          <cell r="B2613" t="str">
            <v>INSUMO NACIONAL CAIXA</v>
          </cell>
          <cell r="C2613" t="str">
            <v>TALHA ELETRICA 3 T, VELOCIDADE  2,1 M / MIN, POTENCIA 1,3 KW</v>
          </cell>
          <cell r="D2613" t="str">
            <v>UN</v>
          </cell>
          <cell r="E2613">
            <v>9092.2900000000009</v>
          </cell>
        </row>
        <row r="2614">
          <cell r="A2614">
            <v>10742</v>
          </cell>
          <cell r="B2614" t="str">
            <v>INSUMO NACIONAL CAIXA</v>
          </cell>
          <cell r="C2614" t="str">
            <v>TALHA MANUAL DE CORRENTE, CAPACIDADE DE 2 T COM ELEVACAO DE3 M</v>
          </cell>
          <cell r="D2614" t="str">
            <v>UN</v>
          </cell>
          <cell r="E2614">
            <v>959.5</v>
          </cell>
        </row>
        <row r="2615">
          <cell r="A2615">
            <v>10743</v>
          </cell>
          <cell r="B2615" t="str">
            <v>INSUMO NACIONAL CAIXA</v>
          </cell>
          <cell r="C2615" t="str">
            <v>TROLEY MANUAL CAPACIDADE 1 T</v>
          </cell>
          <cell r="D2615" t="str">
            <v>UN</v>
          </cell>
          <cell r="E2615">
            <v>531.19000000000005</v>
          </cell>
        </row>
        <row r="2616">
          <cell r="A2616">
            <v>10747</v>
          </cell>
          <cell r="B2616" t="str">
            <v>INSUMO NACIONAL CAIXA</v>
          </cell>
          <cell r="C2616" t="str">
            <v>MARTELO PERFURADOR PNEUMATICO MANUAL, PESO DE 25 KG, COM SILENCIADOR</v>
          </cell>
          <cell r="D2616" t="str">
            <v>UN</v>
          </cell>
          <cell r="E2616">
            <v>8793.35</v>
          </cell>
        </row>
        <row r="2617">
          <cell r="A2617">
            <v>10749</v>
          </cell>
          <cell r="B2617" t="str">
            <v>INSUMO NACIONAL CAIXA</v>
          </cell>
          <cell r="C2617" t="str">
            <v>ESCORA METALICA TELESCOPICA, COM ALTURA REGULAVEL DE *1,80*a *3,20* M, COM CAPACIDADE DE CARGA DE NO MINIMO 1000 KGF (10 KN), INCLUSO TRIPE E FORCADO (LOCACAO).</v>
          </cell>
          <cell r="D2617" t="str">
            <v>MES</v>
          </cell>
          <cell r="E2617">
            <v>7.1</v>
          </cell>
        </row>
        <row r="2618">
          <cell r="A2618">
            <v>10753</v>
          </cell>
          <cell r="B2618" t="str">
            <v>INSUMO NACIONAL CAIXA</v>
          </cell>
          <cell r="C2618" t="str">
            <v>!EM PROCESSO DE DESATIVACAO! BOMBA PRESSURIZADORA ELETRICA ATE 2HP, 1 1/2" (LOCACAO)</v>
          </cell>
          <cell r="D2618" t="str">
            <v>H</v>
          </cell>
          <cell r="E2618">
            <v>0.89</v>
          </cell>
        </row>
        <row r="2619">
          <cell r="A2619">
            <v>10754</v>
          </cell>
          <cell r="B2619" t="str">
            <v>INSUMO NACIONAL CAIXA</v>
          </cell>
          <cell r="C2619" t="str">
            <v>!EM PROCESSO DE DESATIVACAO! MAQUINA JATO DE AREIA, PNEUMATICA, DE 270 KG (LOCACAO)</v>
          </cell>
          <cell r="D2619" t="str">
            <v>H</v>
          </cell>
          <cell r="E2619">
            <v>5.96</v>
          </cell>
        </row>
        <row r="2620">
          <cell r="A2620">
            <v>10758</v>
          </cell>
          <cell r="B2620" t="str">
            <v>INSUMO NACIONAL CAIXA</v>
          </cell>
          <cell r="C2620" t="str">
            <v>!EM PROCESSO DE DESATIVACAO! ROLO COMPACTADOR VIBRATORIO LISO TANDEM AUTOPROPELIDO 11 CV, PESO 1,9T FORCA IMPACTO 4,2 TTIPO DYNAPAC CG -11 OU EQUIV (INCL MANUTENCAO/OPERACAO)</v>
          </cell>
          <cell r="D2620" t="str">
            <v>H</v>
          </cell>
          <cell r="E2620">
            <v>92</v>
          </cell>
        </row>
        <row r="2621">
          <cell r="A2621">
            <v>10761</v>
          </cell>
          <cell r="B2621" t="str">
            <v>INSUMO NACIONAL CAIXA</v>
          </cell>
          <cell r="C2621" t="str">
            <v>!EM PROCESSO DE DESATIVACAO! ESMERILHADEIRA ELETRICA INDUSTRIAL PORTATIL</v>
          </cell>
          <cell r="D2621" t="str">
            <v>H</v>
          </cell>
          <cell r="E2621">
            <v>0.63</v>
          </cell>
        </row>
        <row r="2622">
          <cell r="A2622">
            <v>10763</v>
          </cell>
          <cell r="B2622" t="str">
            <v>INSUMO NACIONAL CAIXA</v>
          </cell>
          <cell r="C2622" t="str">
            <v>!EM PROCESSO DE DESATIVACAO! MOTOSSERRA A GASOLINA PORTATILTIPO HUSQVARNA MOD. 61 OU SIMILAR</v>
          </cell>
          <cell r="D2622" t="str">
            <v>H</v>
          </cell>
          <cell r="E2622">
            <v>3.15</v>
          </cell>
        </row>
        <row r="2623">
          <cell r="A2623">
            <v>10764</v>
          </cell>
          <cell r="B2623" t="str">
            <v>INSUMO NACIONAL CAIXA</v>
          </cell>
          <cell r="C2623" t="str">
            <v>MAQUINA ELETRICA P/ POLIMENTO DE PISO</v>
          </cell>
          <cell r="D2623" t="str">
            <v>H</v>
          </cell>
          <cell r="E2623">
            <v>3.84</v>
          </cell>
        </row>
        <row r="2624">
          <cell r="A2624">
            <v>10765</v>
          </cell>
          <cell r="B2624" t="str">
            <v>INSUMO NACIONAL CAIXA</v>
          </cell>
          <cell r="C2624" t="str">
            <v>CURVA PVC LONGA 45G, DN 50 MM, PARA ESGOTO PREDIAL</v>
          </cell>
          <cell r="D2624" t="str">
            <v>UN</v>
          </cell>
          <cell r="E2624">
            <v>5.83</v>
          </cell>
        </row>
        <row r="2625">
          <cell r="A2625">
            <v>10767</v>
          </cell>
          <cell r="B2625" t="str">
            <v>INSUMO NACIONAL CAIXA</v>
          </cell>
          <cell r="C2625" t="str">
            <v>CURVA PVC LONGA 45G, DN 75 MM, PARA ESGOTO PREDIAL</v>
          </cell>
          <cell r="D2625" t="str">
            <v>UN</v>
          </cell>
          <cell r="E2625">
            <v>16.04</v>
          </cell>
        </row>
        <row r="2626">
          <cell r="A2626">
            <v>10775</v>
          </cell>
          <cell r="B2626" t="str">
            <v>INSUMO NACIONAL CAIXA</v>
          </cell>
          <cell r="C2626" t="str">
            <v>CONTAINER 2,30  X  6,00 M, ALT. 2,50 M, COM 1 SANITARIO, PARA ESCRITORIO, COMPLETO, SEM DIVISORIAS INTERNAS (LOCACAO)</v>
          </cell>
          <cell r="D2626" t="str">
            <v>MES</v>
          </cell>
          <cell r="E2626">
            <v>440</v>
          </cell>
        </row>
        <row r="2627">
          <cell r="A2627">
            <v>10776</v>
          </cell>
          <cell r="B2627" t="str">
            <v>INSUMO NACIONAL CAIXA</v>
          </cell>
          <cell r="C2627" t="str">
            <v>CONTAINER 2,30  X  6,00 M, ALT. 2,50 M, PARA ESCRITORIO, SEMDIVISORIAS INTERNAS E SEM SANITARIO (LOCACAO)</v>
          </cell>
          <cell r="D2627" t="str">
            <v>MES</v>
          </cell>
          <cell r="E2627">
            <v>343.75</v>
          </cell>
        </row>
        <row r="2628">
          <cell r="A2628">
            <v>10777</v>
          </cell>
          <cell r="B2628" t="str">
            <v>INSUMO NACIONAL CAIXA</v>
          </cell>
          <cell r="C2628" t="str">
            <v>CONTAINER 2,30 X 4,30 M, ALT. 2,50 M, PARA SANITARIO, COM 3BACIAS, 4 CHUVEIROS, 1 LAVATORIO E 1 MICTORIO (LOCACAO)</v>
          </cell>
          <cell r="D2628" t="str">
            <v>MES</v>
          </cell>
          <cell r="E2628">
            <v>499.58</v>
          </cell>
        </row>
        <row r="2629">
          <cell r="A2629">
            <v>10778</v>
          </cell>
          <cell r="B2629" t="str">
            <v>INSUMO NACIONAL CAIXA</v>
          </cell>
          <cell r="C2629" t="str">
            <v>CONTAINER 2,30 X 6,00 M, ALT. 2,50 M,  PARA SANITARIO,  COM4 BACIAS, 8 CHUVEIROS,1 LAVATORIO E 1 MICTORIO (LOCACAO)</v>
          </cell>
          <cell r="D2629" t="str">
            <v>MES</v>
          </cell>
          <cell r="E2629">
            <v>550</v>
          </cell>
        </row>
        <row r="2630">
          <cell r="A2630">
            <v>10779</v>
          </cell>
          <cell r="B2630" t="str">
            <v>INSUMO NACIONAL CAIXA</v>
          </cell>
          <cell r="C2630" t="str">
            <v>CONTAINER 2,30 X 4,30 M, ALT. 2,50 M, P/ SANITARIO, C/ 5 BACIAS, 1 LAVATORIO E 4 MICTORIOS (LOCACAO)</v>
          </cell>
          <cell r="D2630" t="str">
            <v>MES</v>
          </cell>
          <cell r="E2630">
            <v>550</v>
          </cell>
        </row>
        <row r="2631">
          <cell r="A2631">
            <v>10780</v>
          </cell>
          <cell r="B2631" t="str">
            <v>INSUMO NACIONAL CAIXA</v>
          </cell>
          <cell r="C2631" t="str">
            <v>EXTREMIDADE/TUBETE PARA HIDROMETRO PVC, COM ROSCA, CURTA, COM BUCHA LATAO, 1/2"</v>
          </cell>
          <cell r="D2631" t="str">
            <v>UN</v>
          </cell>
          <cell r="E2631">
            <v>4.42</v>
          </cell>
        </row>
        <row r="2632">
          <cell r="A2632">
            <v>10781</v>
          </cell>
          <cell r="B2632" t="str">
            <v>INSUMO NACIONAL CAIXA</v>
          </cell>
          <cell r="C2632" t="str">
            <v>EXTREMIDADE/TUBETE PARA HIDROMETRO PVC, COM ROSCA, CURTA, COM BUCHA LATAO, 3/4"</v>
          </cell>
          <cell r="D2632" t="str">
            <v>UN</v>
          </cell>
          <cell r="E2632">
            <v>5.49</v>
          </cell>
        </row>
        <row r="2633">
          <cell r="A2633">
            <v>10790</v>
          </cell>
          <cell r="B2633" t="str">
            <v>INSUMO NACIONAL CAIXA</v>
          </cell>
          <cell r="C2633" t="str">
            <v>!EM PROCESSO DE DESATIVACAO! BANCADA PARA CARPINTARIA (SEM ODISCO DE SERRA) COM MOTOR ELETRICO TRIFASICO DE *3 A 5* HP,CHAVE E COIFA PROTETORA (LOCACAO)</v>
          </cell>
          <cell r="D2633" t="str">
            <v>H</v>
          </cell>
          <cell r="E2633">
            <v>1.69</v>
          </cell>
        </row>
        <row r="2634">
          <cell r="A2634">
            <v>10807</v>
          </cell>
          <cell r="B2634" t="str">
            <v>INSUMO NACIONAL CAIXA</v>
          </cell>
          <cell r="C2634" t="str">
            <v>!EM PROCESSO DE DESATIVACAO! GUINDASTE AUTO-PROPELIDO, SOBREPNEUS, C/ LANCA TELESCOPICA CAP * 35T * (INCL MANUTENCAO/OPERACAO)</v>
          </cell>
          <cell r="D2634" t="str">
            <v>H</v>
          </cell>
          <cell r="E2634">
            <v>270</v>
          </cell>
        </row>
        <row r="2635">
          <cell r="A2635">
            <v>10809</v>
          </cell>
          <cell r="B2635" t="str">
            <v>INSUMO NACIONAL CAIXA</v>
          </cell>
          <cell r="C2635" t="str">
            <v>TALHA ELETRICA 3 T, VELOCIDADE  2,1 M / MIN, POTENCIA 1,3 KW- (LOCACAO)</v>
          </cell>
          <cell r="D2635" t="str">
            <v>H</v>
          </cell>
          <cell r="E2635">
            <v>1.1000000000000001</v>
          </cell>
        </row>
        <row r="2636">
          <cell r="A2636">
            <v>10811</v>
          </cell>
          <cell r="B2636" t="str">
            <v>INSUMO NACIONAL CAIXA</v>
          </cell>
          <cell r="C2636" t="str">
            <v>TALHA MANUAL DE CORRENTE, CAPACIDADE DE 2 T COM ELEVACAO DE3 M - (LOCACAO)</v>
          </cell>
          <cell r="D2636" t="str">
            <v>H</v>
          </cell>
          <cell r="E2636">
            <v>0.94</v>
          </cell>
        </row>
        <row r="2637">
          <cell r="A2637">
            <v>10814</v>
          </cell>
          <cell r="B2637" t="str">
            <v>INSUMO NACIONAL CAIXA</v>
          </cell>
          <cell r="C2637" t="str">
            <v>ISCA FORMICIDA GRANULADO</v>
          </cell>
          <cell r="D2637" t="str">
            <v>KG</v>
          </cell>
          <cell r="E2637">
            <v>12</v>
          </cell>
        </row>
        <row r="2638">
          <cell r="A2638">
            <v>10815</v>
          </cell>
          <cell r="B2638" t="str">
            <v>INSUMO NACIONAL CAIXA</v>
          </cell>
          <cell r="C2638" t="str">
            <v>HERBICIDA DE ISOPROPILAMINA DE GLIFOSATO 480 G/L</v>
          </cell>
          <cell r="D2638" t="str">
            <v>L</v>
          </cell>
          <cell r="E2638">
            <v>25.92</v>
          </cell>
        </row>
        <row r="2639">
          <cell r="A2639">
            <v>10816</v>
          </cell>
          <cell r="B2639" t="str">
            <v>INSUMO NACIONAL CAIXA</v>
          </cell>
          <cell r="C2639" t="str">
            <v>!EM PROCESSO DE DESATIVACAO! HERBICIDA SELETIVO TORDON 2,4DDOWAGROSCIENCES</v>
          </cell>
          <cell r="D2639" t="str">
            <v>L</v>
          </cell>
          <cell r="E2639">
            <v>45</v>
          </cell>
        </row>
        <row r="2640">
          <cell r="A2640">
            <v>10817</v>
          </cell>
          <cell r="B2640" t="str">
            <v>INSUMO NACIONAL CAIXA</v>
          </cell>
          <cell r="C2640" t="str">
            <v>!EM PROCESSO DE DESATIVACAO! INSETICIDA RESIDUAL DIMECRON 500 DA CIBA</v>
          </cell>
          <cell r="D2640" t="str">
            <v>L</v>
          </cell>
          <cell r="E2640">
            <v>18.989999999999998</v>
          </cell>
        </row>
        <row r="2641">
          <cell r="A2641">
            <v>10818</v>
          </cell>
          <cell r="B2641" t="str">
            <v>INSUMO NACIONAL CAIXA</v>
          </cell>
          <cell r="C2641" t="str">
            <v>CAPIM BRAQUIARIA DECUMBENS/ BRAQUIARINHA, VC *70*% MINIMO</v>
          </cell>
          <cell r="D2641" t="str">
            <v>KG</v>
          </cell>
          <cell r="E2641">
            <v>41.89</v>
          </cell>
        </row>
        <row r="2642">
          <cell r="A2642">
            <v>10826</v>
          </cell>
          <cell r="B2642" t="str">
            <v>INSUMO NACIONAL CAIXA</v>
          </cell>
          <cell r="C2642" t="str">
            <v>MUDA DE ARBUSTO FLORIFERO, CLUSIA/GARDENIA/MOREIA BRANCA/ AZALEIA OU EQUIVALENTE DA REGIAO, H= *50 A 70* CM</v>
          </cell>
          <cell r="D2642" t="str">
            <v>UN</v>
          </cell>
          <cell r="E2642">
            <v>36.49</v>
          </cell>
        </row>
        <row r="2643">
          <cell r="A2643">
            <v>10835</v>
          </cell>
          <cell r="B2643" t="str">
            <v>INSUMO NACIONAL CAIXA</v>
          </cell>
          <cell r="C2643" t="str">
            <v>JOELHO PVC, COM BOLSA E ANEL, 90 GRAUS, DN 40 X *38* MM, SERIE NORMAL, PARA ESGOTO PREDIAL</v>
          </cell>
          <cell r="D2643" t="str">
            <v>UN</v>
          </cell>
          <cell r="E2643">
            <v>2.73</v>
          </cell>
        </row>
        <row r="2644">
          <cell r="A2644">
            <v>10836</v>
          </cell>
          <cell r="B2644" t="str">
            <v>INSUMO NACIONAL CAIXA</v>
          </cell>
          <cell r="C2644" t="str">
            <v>JOELHO PVC COM VISITA, 90 GRAUS, DN 100 X 50 MM, SERIE NORMAL, PARA ESGOTO PREDIAL</v>
          </cell>
          <cell r="D2644" t="str">
            <v>UN</v>
          </cell>
          <cell r="E2644">
            <v>12.24</v>
          </cell>
        </row>
        <row r="2645">
          <cell r="A2645">
            <v>10840</v>
          </cell>
          <cell r="B2645" t="str">
            <v>INSUMO NACIONAL CAIXA</v>
          </cell>
          <cell r="C2645" t="str">
            <v>GRANITO AMENDOA  E = 2 CM ,POLIDO E LUSTRADO, PARA PISO</v>
          </cell>
          <cell r="D2645" t="str">
            <v>M2</v>
          </cell>
          <cell r="E2645">
            <v>350</v>
          </cell>
        </row>
        <row r="2646">
          <cell r="A2646">
            <v>10841</v>
          </cell>
          <cell r="B2646" t="str">
            <v>INSUMO NACIONAL CAIXA</v>
          </cell>
          <cell r="C2646" t="str">
            <v>GRANITO CINZA POLIDO PARA PISO E = 2 CM</v>
          </cell>
          <cell r="D2646" t="str">
            <v>M2</v>
          </cell>
          <cell r="E2646">
            <v>286.58</v>
          </cell>
        </row>
        <row r="2647">
          <cell r="A2647">
            <v>10842</v>
          </cell>
          <cell r="B2647" t="str">
            <v>INSUMO NACIONAL CAIXA</v>
          </cell>
          <cell r="C2647" t="str">
            <v>GRANITO PRETO TIJUCA E = 2 CM PARA PISO</v>
          </cell>
          <cell r="D2647" t="str">
            <v>M2</v>
          </cell>
          <cell r="E2647">
            <v>401.47</v>
          </cell>
        </row>
        <row r="2648">
          <cell r="A2648">
            <v>10848</v>
          </cell>
          <cell r="B2648" t="str">
            <v>INSUMO NACIONAL CAIXA</v>
          </cell>
          <cell r="C2648" t="str">
            <v>PLACA DE INAUGURACAO METALICA, 40*CM X 60*CM.</v>
          </cell>
          <cell r="D2648" t="str">
            <v>UN</v>
          </cell>
          <cell r="E2648">
            <v>452.25</v>
          </cell>
        </row>
        <row r="2649">
          <cell r="A2649">
            <v>10849</v>
          </cell>
          <cell r="B2649" t="str">
            <v>INSUMO NACIONAL CAIXA</v>
          </cell>
          <cell r="C2649" t="str">
            <v>PLACA DE INAUGURACAO EM BRONZE *35X 50*CM</v>
          </cell>
          <cell r="D2649" t="str">
            <v>UN</v>
          </cell>
          <cell r="E2649">
            <v>720</v>
          </cell>
        </row>
        <row r="2650">
          <cell r="A2650">
            <v>10850</v>
          </cell>
          <cell r="B2650" t="str">
            <v>INSUMO NACIONAL CAIXA</v>
          </cell>
          <cell r="C2650" t="str">
            <v>PLACA NUMERACAO RESIDENCIAL EM CHAPA GALVANIZADA ESMALTADA 12 X 18 CM</v>
          </cell>
          <cell r="D2650" t="str">
            <v>UN</v>
          </cell>
          <cell r="E2650">
            <v>22.5</v>
          </cell>
        </row>
        <row r="2651">
          <cell r="A2651">
            <v>10851</v>
          </cell>
          <cell r="B2651" t="str">
            <v>INSUMO NACIONAL CAIXA</v>
          </cell>
          <cell r="C2651" t="str">
            <v>PLACA DE ACRILICO TRANSPARENTE ADESIVADA PARA SINALIZACAO DEPORTAS, BORDA POLIDA, DE *25 X 8*, E = 6 MM (NAO INCLUI ACESSORIOS PARA FIXACAO)</v>
          </cell>
          <cell r="D2651" t="str">
            <v>UN</v>
          </cell>
          <cell r="E2651">
            <v>35.51</v>
          </cell>
        </row>
        <row r="2652">
          <cell r="A2652">
            <v>10853</v>
          </cell>
          <cell r="B2652" t="str">
            <v>INSUMO NACIONAL CAIXA</v>
          </cell>
          <cell r="C2652" t="str">
            <v>LETRA ACO INOX (AISI 304), CHAPA NUM. 22, RECORTADO, H= 20 CM (SEM RELEVO)</v>
          </cell>
          <cell r="D2652" t="str">
            <v>UN</v>
          </cell>
          <cell r="E2652">
            <v>66.19</v>
          </cell>
        </row>
        <row r="2653">
          <cell r="A2653">
            <v>10855</v>
          </cell>
          <cell r="B2653" t="str">
            <v>INSUMO NACIONAL CAIXA</v>
          </cell>
          <cell r="C2653" t="str">
            <v>PEITORIL PRE-MOLDADO EM GRANILITE, MARMORITE OU GRANITINA,L = *15* CM</v>
          </cell>
          <cell r="D2653" t="str">
            <v>M</v>
          </cell>
          <cell r="E2653">
            <v>46.21</v>
          </cell>
        </row>
        <row r="2654">
          <cell r="A2654">
            <v>10856</v>
          </cell>
          <cell r="B2654" t="str">
            <v>INSUMO NACIONAL CAIXA</v>
          </cell>
          <cell r="C2654" t="str">
            <v>SOLEIRA PRE-MOLDADA EM GRANILITE, MARMORITE OU GRANITINA, L= *15 CM</v>
          </cell>
          <cell r="D2654" t="str">
            <v>M</v>
          </cell>
          <cell r="E2654">
            <v>52.6</v>
          </cell>
        </row>
        <row r="2655">
          <cell r="A2655">
            <v>10857</v>
          </cell>
          <cell r="B2655" t="str">
            <v>INSUMO NACIONAL CAIXA</v>
          </cell>
          <cell r="C2655" t="str">
            <v>RODAPE ARDOSIA, CINZA, 10 CM, E= *1CM</v>
          </cell>
          <cell r="D2655" t="str">
            <v>M</v>
          </cell>
          <cell r="E2655">
            <v>13.83</v>
          </cell>
        </row>
        <row r="2656">
          <cell r="A2656">
            <v>10865</v>
          </cell>
          <cell r="B2656" t="str">
            <v>INSUMO NACIONAL CAIXA</v>
          </cell>
          <cell r="C2656" t="str">
            <v>JUNCAO, PVC PBA, BBB, DN 50 / DE 60 MM, PARA REDE DE AGUA (NBR 5647)</v>
          </cell>
          <cell r="D2656" t="str">
            <v>UN</v>
          </cell>
          <cell r="E2656">
            <v>11.49</v>
          </cell>
        </row>
        <row r="2657">
          <cell r="A2657">
            <v>10885</v>
          </cell>
          <cell r="B2657" t="str">
            <v>INSUMO NACIONAL CAIXA</v>
          </cell>
          <cell r="C2657" t="str">
            <v>CAIXA DE INCENDIO/ABRIGO PARA MANGUEIRA, DE EMBUTIR/INTERNA,COM 90 X 60 X 17 CM, EM CHAPA DE ACO, PORTA COM VENTILACAO,VISOR COM A INSCRICAO "INCENDIO", SUPORTE/CESTA INTERNA PARA A MANGUEIRA, PINTURA ELETROSTATICA VERMELHA</v>
          </cell>
          <cell r="D2657" t="str">
            <v>UN</v>
          </cell>
          <cell r="E2657">
            <v>271.66000000000003</v>
          </cell>
        </row>
        <row r="2658">
          <cell r="A2658">
            <v>10886</v>
          </cell>
          <cell r="B2658" t="str">
            <v>INSUMO NACIONAL CAIXA</v>
          </cell>
          <cell r="C2658" t="str">
            <v>EXTINTOR DE INCENDIO PORTATIL COM CARGA DE AGUA PRESSURIZADADE 10 L, CLASSE A</v>
          </cell>
          <cell r="D2658" t="str">
            <v>UN</v>
          </cell>
          <cell r="E2658">
            <v>164.74</v>
          </cell>
        </row>
        <row r="2659">
          <cell r="A2659">
            <v>10888</v>
          </cell>
          <cell r="B2659" t="str">
            <v>INSUMO NACIONAL CAIXA</v>
          </cell>
          <cell r="C2659" t="str">
            <v>EXTINTOR DE INCENDIO PORTATIL COM CARGA DE GAS CARBONICO CO2DE 4 KG, CLASSE BC</v>
          </cell>
          <cell r="D2659" t="str">
            <v>UN</v>
          </cell>
          <cell r="E2659">
            <v>521.39</v>
          </cell>
        </row>
        <row r="2660">
          <cell r="A2660">
            <v>10889</v>
          </cell>
          <cell r="B2660" t="str">
            <v>INSUMO NACIONAL CAIXA</v>
          </cell>
          <cell r="C2660" t="str">
            <v>EXTINTOR DE INCENDIO PORTATIL COM CARGA DE GAS CARBONICO CO2DE 6 KG, CLASSE BC</v>
          </cell>
          <cell r="D2660" t="str">
            <v>UN</v>
          </cell>
          <cell r="E2660">
            <v>564.84</v>
          </cell>
        </row>
        <row r="2661">
          <cell r="A2661">
            <v>10890</v>
          </cell>
          <cell r="B2661" t="str">
            <v>INSUMO NACIONAL CAIXA</v>
          </cell>
          <cell r="C2661" t="str">
            <v>EXTINTOR DE INCENDIO PORTATIL COM CARGA DE PO QUIMICO SECO (PQS) DE 12 KG, CLASSE BC</v>
          </cell>
          <cell r="D2661" t="str">
            <v>UN</v>
          </cell>
          <cell r="E2661">
            <v>260.69</v>
          </cell>
        </row>
        <row r="2662">
          <cell r="A2662">
            <v>10891</v>
          </cell>
          <cell r="B2662" t="str">
            <v>INSUMO NACIONAL CAIXA</v>
          </cell>
          <cell r="C2662" t="str">
            <v>EXTINTOR DE INCENDIO PORTATIL COM CARGA DE PO QUIMICO SECO (PQS) DE 4 KG, CLASSE BC</v>
          </cell>
          <cell r="D2662" t="str">
            <v>UN</v>
          </cell>
          <cell r="E2662">
            <v>159.31</v>
          </cell>
        </row>
        <row r="2663">
          <cell r="A2663">
            <v>10892</v>
          </cell>
          <cell r="B2663" t="str">
            <v>INSUMO NACIONAL CAIXA</v>
          </cell>
          <cell r="C2663" t="str">
            <v>EXTINTOR DE INCENDIO PORTATIL COM CARGA DE PO QUIMICO SECO (PQS) DE 6 KG, CLASSE BC</v>
          </cell>
          <cell r="D2663" t="str">
            <v>UN</v>
          </cell>
          <cell r="E2663">
            <v>188.28</v>
          </cell>
        </row>
        <row r="2664">
          <cell r="A2664">
            <v>10899</v>
          </cell>
          <cell r="B2664" t="str">
            <v>INSUMO NACIONAL CAIXA</v>
          </cell>
          <cell r="C2664" t="str">
            <v>ADAPTADOR, EM LATAO, ENGATE RAPIDO 2 1/2" X ROSCA INTERNA 5FIOS 2 1/2",  PARA INSTALACAO PREDIAL DE COMBATE A INCENDIO</v>
          </cell>
          <cell r="D2664" t="str">
            <v>UN</v>
          </cell>
          <cell r="E2664">
            <v>52.51</v>
          </cell>
        </row>
        <row r="2665">
          <cell r="A2665">
            <v>10900</v>
          </cell>
          <cell r="B2665" t="str">
            <v>INSUMO NACIONAL CAIXA</v>
          </cell>
          <cell r="C2665" t="str">
            <v>ADAPTADOR, EM LATAO, ENGATE RAPIDO1 1/2" X ROSCA INTERNA 5 FIOS 2 1/2",  PARA INSTALACAO PREDIAL DE COMBATE A INCENDIO</v>
          </cell>
          <cell r="D2665" t="str">
            <v>UN</v>
          </cell>
          <cell r="E2665">
            <v>41.09</v>
          </cell>
        </row>
        <row r="2666">
          <cell r="A2666">
            <v>10902</v>
          </cell>
          <cell r="B2666" t="str">
            <v>INSUMO NACIONAL CAIXA</v>
          </cell>
          <cell r="C2666" t="str">
            <v>ESGUICHO TIPO JATO SOLIDO, EM LATAO, ENGATE RAPIDO 1 1/2" X13 MM, PARA MANGUEIRA EM INSTALACAO PREDIAL COMBATE A INCENDIO</v>
          </cell>
          <cell r="D2666" t="str">
            <v>UN</v>
          </cell>
          <cell r="E2666">
            <v>42.96</v>
          </cell>
        </row>
        <row r="2667">
          <cell r="A2667">
            <v>10903</v>
          </cell>
          <cell r="B2667" t="str">
            <v>INSUMO NACIONAL CAIXA</v>
          </cell>
          <cell r="C2667" t="str">
            <v>ESGUICHO TIPO JATO SOLIDO, EM LATAO, ENGATE RAPIDO 2 1/2" X13 MM, PARA MANGUEIRA EM INSTALACAO PREDIAL COMBATE A INCENDIO</v>
          </cell>
          <cell r="D2667" t="str">
            <v>UN</v>
          </cell>
          <cell r="E2667">
            <v>70.77</v>
          </cell>
        </row>
        <row r="2668">
          <cell r="A2668">
            <v>10904</v>
          </cell>
          <cell r="B2668" t="str">
            <v>INSUMO NACIONAL CAIXA</v>
          </cell>
          <cell r="C2668" t="str">
            <v>REGISTRO OU VALVULA GLOBO ANGULAR DE LATAO, 45 GRAUS, D = 21/2", PARA HIDRANTES EM INSTALACAO PREDIAL DE INCENDIO</v>
          </cell>
          <cell r="D2668" t="str">
            <v>UN</v>
          </cell>
          <cell r="E2668">
            <v>119.86</v>
          </cell>
        </row>
        <row r="2669">
          <cell r="A2669">
            <v>10905</v>
          </cell>
          <cell r="B2669" t="str">
            <v>INSUMO NACIONAL CAIXA</v>
          </cell>
          <cell r="C2669" t="str">
            <v>TAMPAO COM CORRENTE, EM LATAO, ENGATE RAPIDO 2 1/2", PARA INSTALACAO PREDIAL DE COMBATE A INCENDIO</v>
          </cell>
          <cell r="D2669" t="str">
            <v>UN</v>
          </cell>
          <cell r="E2669">
            <v>62.78</v>
          </cell>
        </row>
        <row r="2670">
          <cell r="A2670">
            <v>10908</v>
          </cell>
          <cell r="B2670" t="str">
            <v>INSUMO NACIONAL CAIXA</v>
          </cell>
          <cell r="C2670" t="str">
            <v>JUNCAO DE REDUCAO INVERTIDA, PVC SOLDAVEL, 100 X 50 MM, SERIE NORMAL PARA ESGOTO PREDIAL</v>
          </cell>
          <cell r="D2670" t="str">
            <v>UN</v>
          </cell>
          <cell r="E2670">
            <v>10.18</v>
          </cell>
        </row>
        <row r="2671">
          <cell r="A2671">
            <v>10909</v>
          </cell>
          <cell r="B2671" t="str">
            <v>INSUMO NACIONAL CAIXA</v>
          </cell>
          <cell r="C2671" t="str">
            <v>JUNCAO DE REDUCAO INVERTIDA, PVC SOLDAVEL, 100 X 75 MM, SERIE NORMAL PARA ESGOTO PREDIAL</v>
          </cell>
          <cell r="D2671" t="str">
            <v>UN</v>
          </cell>
          <cell r="E2671">
            <v>12.37</v>
          </cell>
        </row>
        <row r="2672">
          <cell r="A2672">
            <v>10911</v>
          </cell>
          <cell r="B2672" t="str">
            <v>INSUMO NACIONAL CAIXA</v>
          </cell>
          <cell r="C2672" t="str">
            <v>JUNCAO INVERTIDA, PVC SOLDAVEL, 75 X 75 MM, SERIE NORMAL PARA ESGOTO PREDIAL</v>
          </cell>
          <cell r="D2672" t="str">
            <v>UN</v>
          </cell>
          <cell r="E2672">
            <v>11.72</v>
          </cell>
        </row>
        <row r="2673">
          <cell r="A2673">
            <v>10915</v>
          </cell>
          <cell r="B2673" t="str">
            <v>INSUMO NACIONAL CAIXA</v>
          </cell>
          <cell r="C2673" t="str">
            <v>TELA DE ACO SOLDADA NERVURADA CA-60, Q-61, (0,97 KG/M2), DIAMETRO DO FIO = 3,4 MM, LARGURA =  2,45 X 120 M DE COMPRIMENTO, ESPACAMENTO DA MALHA = 15  X 15 CM</v>
          </cell>
          <cell r="D2673" t="str">
            <v>KG</v>
          </cell>
          <cell r="E2673">
            <v>5.0599999999999996</v>
          </cell>
        </row>
        <row r="2674">
          <cell r="A2674">
            <v>10916</v>
          </cell>
          <cell r="B2674" t="str">
            <v>INSUMO NACIONAL CAIXA</v>
          </cell>
          <cell r="C2674" t="str">
            <v>TELA DE ACO SOLDADA NERVURADA CA-60, Q-92, (1,48 KG/M2), DIAMETRO DO FIO = 4,2 MM, LARGURA =  2,45 X 60 M DE COMPRIMENTO, ESPACAMENTO DA MALHA = 15 X 15 CM</v>
          </cell>
          <cell r="D2674" t="str">
            <v>KG</v>
          </cell>
          <cell r="E2674">
            <v>4.92</v>
          </cell>
        </row>
        <row r="2675">
          <cell r="A2675">
            <v>10917</v>
          </cell>
          <cell r="B2675" t="str">
            <v>INSUMO NACIONAL CAIXA</v>
          </cell>
          <cell r="C2675" t="str">
            <v>TELA DE ACO SOLDADA NERVURADA CA-60, Q-61, (0,97 KG/M2), DIAMETRO DO FIO = 3,4 MM, LARGURA =  2,45 X 120 M DE COMPRIMENTO, ESPACAMENTO DA MALHA = 15 X 15 CM</v>
          </cell>
          <cell r="D2675" t="str">
            <v>M2</v>
          </cell>
          <cell r="E2675">
            <v>4.92</v>
          </cell>
        </row>
        <row r="2676">
          <cell r="A2676">
            <v>10920</v>
          </cell>
          <cell r="B2676" t="str">
            <v>INSUMO NACIONAL CAIXA</v>
          </cell>
          <cell r="C2676" t="str">
            <v>TELA SOLDADA ARAME GALVANIZADO 12 BWG (2,77MM), MALHA 15 X 5CM</v>
          </cell>
          <cell r="D2676" t="str">
            <v>M2</v>
          </cell>
          <cell r="E2676">
            <v>9.76</v>
          </cell>
        </row>
        <row r="2677">
          <cell r="A2677">
            <v>10921</v>
          </cell>
          <cell r="B2677" t="str">
            <v>INSUMO NACIONAL CAIXA</v>
          </cell>
          <cell r="C2677" t="str">
            <v>HIDRANTE DE COLUNA COMPLETO, EM FERRO FUNDIDO, DN = 100 MM,COM REGISTRO, CUNHA DE BORRACHA, CURVA DESSIMETRICA, EXTREMIDADE E TAMPAS (INCLUI KIT FIXACAO)</v>
          </cell>
          <cell r="D2677" t="str">
            <v>UN</v>
          </cell>
          <cell r="E2677">
            <v>4726.3</v>
          </cell>
        </row>
        <row r="2678">
          <cell r="A2678">
            <v>10922</v>
          </cell>
          <cell r="B2678" t="str">
            <v>INSUMO NACIONAL CAIXA</v>
          </cell>
          <cell r="C2678" t="str">
            <v>HIDRANTE DE COLUNA COMPLETO, EM FERRO FUNDIDO, DN = 75 MM, COM REGISTRO, CUNHA DE BORRACHA, CURVA DESSIMETRICA, EXTREMIDADE E TAMPAS (INCLUI KIT FIXACAO)</v>
          </cell>
          <cell r="D2678" t="str">
            <v>UN</v>
          </cell>
          <cell r="E2678">
            <v>4280.96</v>
          </cell>
        </row>
        <row r="2679">
          <cell r="A2679">
            <v>10923</v>
          </cell>
          <cell r="B2679" t="str">
            <v>INSUMO NACIONAL CAIXA</v>
          </cell>
          <cell r="C2679" t="str">
            <v>HIDRANTE SUBTERRANEO, EM FERRO FUNDIDO, COM CURVA CURTA E CAIXA, DN 75 MM</v>
          </cell>
          <cell r="D2679" t="str">
            <v>UN</v>
          </cell>
          <cell r="E2679">
            <v>2530.23</v>
          </cell>
        </row>
        <row r="2680">
          <cell r="A2680">
            <v>10924</v>
          </cell>
          <cell r="B2680" t="str">
            <v>INSUMO NACIONAL CAIXA</v>
          </cell>
          <cell r="C2680" t="str">
            <v>HIDRANTE SUBTERRANEO, EM FERRO FUNDIDO, COM CURVA LONGA E CAIXA, DN 75 MM</v>
          </cell>
          <cell r="D2680" t="str">
            <v>UN</v>
          </cell>
          <cell r="E2680">
            <v>2664.82</v>
          </cell>
        </row>
        <row r="2681">
          <cell r="A2681">
            <v>10927</v>
          </cell>
          <cell r="B2681" t="str">
            <v>INSUMO NACIONAL CAIXA</v>
          </cell>
          <cell r="C2681" t="str">
            <v>TELA DE ARAME GALV QUADRANGULAR / LOSANGULAR,  FIO 2,77 MM (12  BWG), MALHA  8 X 8 CM, H = 2 M</v>
          </cell>
          <cell r="D2681" t="str">
            <v>M2</v>
          </cell>
          <cell r="E2681">
            <v>10.36</v>
          </cell>
        </row>
        <row r="2682">
          <cell r="A2682">
            <v>10928</v>
          </cell>
          <cell r="B2682" t="str">
            <v>INSUMO NACIONAL CAIXA</v>
          </cell>
          <cell r="C2682" t="str">
            <v>TELA DE ARAME GALV QUADRANGULAR / LOSANGULAR,  FIO 2,11 MM (14  BWG), MALHA  8 X 8 CM, H = 2 M</v>
          </cell>
          <cell r="D2682" t="str">
            <v>M2</v>
          </cell>
          <cell r="E2682">
            <v>7.02</v>
          </cell>
        </row>
        <row r="2683">
          <cell r="A2683">
            <v>10931</v>
          </cell>
          <cell r="B2683" t="str">
            <v>INSUMO NACIONAL CAIXA</v>
          </cell>
          <cell r="C2683" t="str">
            <v>TELA DE ARAME GALV, HEXAGONAL,  FIO 0,56 MM (24  BWG), MALHA1/2", H = 1 M</v>
          </cell>
          <cell r="D2683" t="str">
            <v>M2</v>
          </cell>
          <cell r="E2683">
            <v>6.41</v>
          </cell>
        </row>
        <row r="2684">
          <cell r="A2684">
            <v>10932</v>
          </cell>
          <cell r="B2684" t="str">
            <v>INSUMO NACIONAL CAIXA</v>
          </cell>
          <cell r="C2684" t="str">
            <v>TELA DE ARAME GALV QUADRANGULAR / LOSANGULAR,  FIO 4,19 MM (8 BWG), MALHA  5 X 5 CM, H = 2 M</v>
          </cell>
          <cell r="D2684" t="str">
            <v>M2</v>
          </cell>
          <cell r="E2684">
            <v>38.5</v>
          </cell>
        </row>
        <row r="2685">
          <cell r="A2685">
            <v>10933</v>
          </cell>
          <cell r="B2685" t="str">
            <v>INSUMO NACIONAL CAIXA</v>
          </cell>
          <cell r="C2685" t="str">
            <v>TELA DE ARAME GALV QUADRANGULAR / LOSANGULAR,  FIO 2,77 MM (12  BWG), MALHA  10 X 10 CM, H = 2 M</v>
          </cell>
          <cell r="D2685" t="str">
            <v>M2</v>
          </cell>
          <cell r="E2685">
            <v>8.58</v>
          </cell>
        </row>
        <row r="2686">
          <cell r="A2686">
            <v>10935</v>
          </cell>
          <cell r="B2686" t="str">
            <v>INSUMO NACIONAL CAIXA</v>
          </cell>
          <cell r="C2686" t="str">
            <v>TELA DE ARAME GALV REVESTIDO EM PVC, QUADRANGULAR / LOSANGULAR,  FIO 2,77 MM (12 BWG), BITOLA FINAL = *3,8* MM, MALHA  7,5 X 7,5 CM, H = 2 M</v>
          </cell>
          <cell r="D2686" t="str">
            <v>M2</v>
          </cell>
          <cell r="E2686">
            <v>19.93</v>
          </cell>
        </row>
        <row r="2687">
          <cell r="A2687">
            <v>10937</v>
          </cell>
          <cell r="B2687" t="str">
            <v>INSUMO NACIONAL CAIXA</v>
          </cell>
          <cell r="C2687" t="str">
            <v>TELA DE ARAME GALV REVESTIDO EM PVC, QUADRANGULAR / LOSANGULAR,  FIO 2,11 MM (14 BWG), BITOLA FINAL = *2,8* MM, MALHA  *8 X 8* CM, H = 2 M</v>
          </cell>
          <cell r="D2687" t="str">
            <v>M2</v>
          </cell>
          <cell r="E2687">
            <v>15.13</v>
          </cell>
        </row>
        <row r="2688">
          <cell r="A2688">
            <v>10952</v>
          </cell>
          <cell r="B2688" t="str">
            <v>INSUMO NACIONAL CAIXA</v>
          </cell>
          <cell r="C2688" t="str">
            <v>CANTONEIRA ACO ABAS IGUAIS (QUALQUER BITOLA), E = 1/8Â”.</v>
          </cell>
          <cell r="D2688" t="str">
            <v>KG</v>
          </cell>
          <cell r="E2688">
            <v>3.1</v>
          </cell>
        </row>
        <row r="2689">
          <cell r="A2689">
            <v>10953</v>
          </cell>
          <cell r="B2689" t="str">
            <v>INSUMO NACIONAL CAIXA</v>
          </cell>
          <cell r="C2689" t="str">
            <v>CANTONEIRA ACO ABAS IGUAIS (QUALQUER BITOLA), E = 3/16Â”.</v>
          </cell>
          <cell r="D2689" t="str">
            <v>KG</v>
          </cell>
          <cell r="E2689">
            <v>3.1</v>
          </cell>
        </row>
        <row r="2690">
          <cell r="A2690">
            <v>10956</v>
          </cell>
          <cell r="B2690" t="str">
            <v>INSUMO NACIONAL CAIXA</v>
          </cell>
          <cell r="C2690" t="str">
            <v>BASE PARA MASTRO DE PARA-RAIOS DIAMETRO NOMINAL 2"</v>
          </cell>
          <cell r="D2690" t="str">
            <v>UN</v>
          </cell>
          <cell r="E2690">
            <v>52.06</v>
          </cell>
        </row>
        <row r="2691">
          <cell r="A2691">
            <v>10957</v>
          </cell>
          <cell r="B2691" t="str">
            <v>INSUMO NACIONAL CAIXA</v>
          </cell>
          <cell r="C2691" t="str">
            <v>CHAPA DE ACO GROSSA, ASTM A36, E = 3/4 " (19,05 MM) 149,39 KG/M2</v>
          </cell>
          <cell r="D2691" t="str">
            <v>KG</v>
          </cell>
          <cell r="E2691">
            <v>4.46</v>
          </cell>
        </row>
        <row r="2692">
          <cell r="A2692">
            <v>10962</v>
          </cell>
          <cell r="B2692" t="str">
            <v>INSUMO NACIONAL CAIXA</v>
          </cell>
          <cell r="C2692" t="str">
            <v>PERFIL "I" DE ACO LAMINADO, "W" 150 X 22,5</v>
          </cell>
          <cell r="D2692" t="str">
            <v>KG</v>
          </cell>
          <cell r="E2692">
            <v>4.41</v>
          </cell>
        </row>
        <row r="2693">
          <cell r="A2693">
            <v>10963</v>
          </cell>
          <cell r="B2693" t="str">
            <v>INSUMO NACIONAL CAIXA</v>
          </cell>
          <cell r="C2693" t="str">
            <v>PERFIL "I" DE ACO LAMINADO, "I" 203 X 34,3</v>
          </cell>
          <cell r="D2693" t="str">
            <v>M</v>
          </cell>
          <cell r="E2693">
            <v>142.32</v>
          </cell>
        </row>
        <row r="2694">
          <cell r="A2694">
            <v>10965</v>
          </cell>
          <cell r="B2694" t="str">
            <v>INSUMO NACIONAL CAIXA</v>
          </cell>
          <cell r="C2694" t="str">
            <v>PERFIL "U" DE ACO LAMINADO, "U" 102 X 9,3</v>
          </cell>
          <cell r="D2694" t="str">
            <v>M</v>
          </cell>
          <cell r="E2694">
            <v>37.46</v>
          </cell>
        </row>
        <row r="2695">
          <cell r="A2695">
            <v>10966</v>
          </cell>
          <cell r="B2695" t="str">
            <v>INSUMO NACIONAL CAIXA</v>
          </cell>
          <cell r="C2695" t="str">
            <v>PERFIL "U" DE ACO LAMINADO, "U" 152 X 15,6</v>
          </cell>
          <cell r="D2695" t="str">
            <v>KG</v>
          </cell>
          <cell r="E2695">
            <v>4.18</v>
          </cell>
        </row>
        <row r="2696">
          <cell r="A2696">
            <v>10997</v>
          </cell>
          <cell r="B2696" t="str">
            <v>INSUMO NACIONAL CAIXA</v>
          </cell>
          <cell r="C2696" t="str">
            <v>ELETRODO AWS E-7018 (OK 48.04; WI 718) D=4MM (SOLDA ELETRICA)</v>
          </cell>
          <cell r="D2696" t="str">
            <v>KG</v>
          </cell>
          <cell r="E2696">
            <v>23.55</v>
          </cell>
        </row>
        <row r="2697">
          <cell r="A2697">
            <v>10998</v>
          </cell>
          <cell r="B2697" t="str">
            <v>INSUMO NACIONAL CAIXA</v>
          </cell>
          <cell r="C2697" t="str">
            <v>ELETRODO AWS E-6010 (0K 22.50; WI 610) D = 4MM ( SOLDA ELETRICA )</v>
          </cell>
          <cell r="D2697" t="str">
            <v>KG</v>
          </cell>
          <cell r="E2697">
            <v>24.35</v>
          </cell>
        </row>
        <row r="2698">
          <cell r="A2698">
            <v>10999</v>
          </cell>
          <cell r="B2698" t="str">
            <v>INSUMO NACIONAL CAIXA</v>
          </cell>
          <cell r="C2698" t="str">
            <v>ELETRODO AWS E-6013 (OK 46.00; WI 613) D = 4MM ( SOLDA ELETRICA )</v>
          </cell>
          <cell r="D2698" t="str">
            <v>KG</v>
          </cell>
          <cell r="E2698">
            <v>21.38</v>
          </cell>
        </row>
        <row r="2699">
          <cell r="A2699">
            <v>11002</v>
          </cell>
          <cell r="B2699" t="str">
            <v>INSUMO NACIONAL CAIXA</v>
          </cell>
          <cell r="C2699" t="str">
            <v>ELETRODO AWS E-6013 (OK 46.00; WI 613) D = 2,5MM ( SOLDA ELETRICA )</v>
          </cell>
          <cell r="D2699" t="str">
            <v>KG</v>
          </cell>
          <cell r="E2699">
            <v>24.78</v>
          </cell>
        </row>
        <row r="2700">
          <cell r="A2700">
            <v>11013</v>
          </cell>
          <cell r="B2700" t="str">
            <v>INSUMO NACIONAL CAIXA</v>
          </cell>
          <cell r="C2700" t="str">
            <v>CUMEEIRA ARTICULADA PARA TELHA FIBROCIMENTO, CANALETE 49 OUKALHETA - ABA EXTERNA SUPERIOR (SEM AMIANTO)</v>
          </cell>
          <cell r="D2700" t="str">
            <v>UN</v>
          </cell>
          <cell r="E2700">
            <v>11.76</v>
          </cell>
        </row>
        <row r="2701">
          <cell r="A2701">
            <v>11014</v>
          </cell>
          <cell r="B2701" t="str">
            <v>INSUMO NACIONAL CAIXA</v>
          </cell>
          <cell r="C2701" t="str">
            <v>CUMEEIRA ARTICULADA PARA TELHA FIBROCIMENTO, CANALETE 49 OUKALHETA - ABA INTERNA INFERIOR (SEM AMIANTO)</v>
          </cell>
          <cell r="D2701" t="str">
            <v>UN</v>
          </cell>
          <cell r="E2701">
            <v>11.76</v>
          </cell>
        </row>
        <row r="2702">
          <cell r="A2702">
            <v>11017</v>
          </cell>
          <cell r="B2702" t="str">
            <v>INSUMO NACIONAL CAIXA</v>
          </cell>
          <cell r="C2702" t="str">
            <v>CUMEEIRA ARTICULADA SUPERIOR PARA TELHA DE FIBROCIMENTO, E =4 MM (SEM AMIANTO)</v>
          </cell>
          <cell r="D2702" t="str">
            <v>UN</v>
          </cell>
          <cell r="E2702">
            <v>5.0199999999999996</v>
          </cell>
        </row>
        <row r="2703">
          <cell r="A2703">
            <v>11026</v>
          </cell>
          <cell r="B2703" t="str">
            <v>INSUMO NACIONAL CAIXA</v>
          </cell>
          <cell r="C2703" t="str">
            <v>CHAPA DE ACO GALVANIZADA BITOLA GSG 14, E = 1,95 MM (15,60 KG/M2)</v>
          </cell>
          <cell r="D2703" t="str">
            <v>KG</v>
          </cell>
          <cell r="E2703">
            <v>4.6399999999999997</v>
          </cell>
        </row>
        <row r="2704">
          <cell r="A2704">
            <v>11027</v>
          </cell>
          <cell r="B2704" t="str">
            <v>INSUMO NACIONAL CAIXA</v>
          </cell>
          <cell r="C2704" t="str">
            <v>CHAPA DE ACO GALVANIZADA BITOLA GSG 16, E = 1,55 MM (12,40 KG/M2)</v>
          </cell>
          <cell r="D2704" t="str">
            <v>KG</v>
          </cell>
          <cell r="E2704">
            <v>4.93</v>
          </cell>
        </row>
        <row r="2705">
          <cell r="A2705">
            <v>11029</v>
          </cell>
          <cell r="B2705" t="str">
            <v>INSUMO NACIONAL CAIXA</v>
          </cell>
          <cell r="C2705" t="str">
            <v>HASTE RETA PARA GANCHO DE FERRO GALVANIZADO, COM ROSCA 1/4 "X 30 CM PARA FIXACAO DE TELHA METALICA, INCLUI PORCA E ARRUELAS DE VEDACAO</v>
          </cell>
          <cell r="D2705" t="str">
            <v>CJ</v>
          </cell>
          <cell r="E2705">
            <v>0.84</v>
          </cell>
        </row>
        <row r="2706">
          <cell r="A2706">
            <v>11032</v>
          </cell>
          <cell r="B2706" t="str">
            <v>INSUMO NACIONAL CAIXA</v>
          </cell>
          <cell r="C2706" t="str">
            <v>GRAMPO U DE 5/8 " N8 EM FERRO GALVANIZADO</v>
          </cell>
          <cell r="D2706" t="str">
            <v>UN</v>
          </cell>
          <cell r="E2706">
            <v>5.52</v>
          </cell>
        </row>
        <row r="2707">
          <cell r="A2707">
            <v>11033</v>
          </cell>
          <cell r="B2707" t="str">
            <v>INSUMO NACIONAL CAIXA</v>
          </cell>
          <cell r="C2707" t="str">
            <v>SUPORTE PARA CALHA DE 150 MM EM FERRO GALVANIZADO</v>
          </cell>
          <cell r="D2707" t="str">
            <v>UN</v>
          </cell>
          <cell r="E2707">
            <v>3.14</v>
          </cell>
        </row>
        <row r="2708">
          <cell r="A2708">
            <v>11045</v>
          </cell>
          <cell r="B2708" t="str">
            <v>INSUMO NACIONAL CAIXA</v>
          </cell>
          <cell r="C2708" t="str">
            <v>LUVA SIMPLES, PVC PBA, JE, DN 75 / DE 85 MM, PARA REDE AGUA(NBR 10351)</v>
          </cell>
          <cell r="D2708" t="str">
            <v>UN</v>
          </cell>
          <cell r="E2708">
            <v>15.4</v>
          </cell>
        </row>
        <row r="2709">
          <cell r="A2709">
            <v>11046</v>
          </cell>
          <cell r="B2709" t="str">
            <v>INSUMO NACIONAL CAIXA</v>
          </cell>
          <cell r="C2709" t="str">
            <v>CHAPA DE ACO GALVANIZADA BITOLA GSG 18, E = 1,25 MM (10,00 KG/M2)</v>
          </cell>
          <cell r="D2709" t="str">
            <v>KG</v>
          </cell>
          <cell r="E2709">
            <v>4.79</v>
          </cell>
        </row>
        <row r="2710">
          <cell r="A2710">
            <v>11047</v>
          </cell>
          <cell r="B2710" t="str">
            <v>INSUMO NACIONAL CAIXA</v>
          </cell>
          <cell r="C2710" t="str">
            <v>CHAPA GALV PLANA 19GSG 1,158MM 9,307KG/M2</v>
          </cell>
          <cell r="D2710" t="str">
            <v>KG</v>
          </cell>
          <cell r="E2710">
            <v>4.46</v>
          </cell>
        </row>
        <row r="2711">
          <cell r="A2711">
            <v>11049</v>
          </cell>
          <cell r="B2711" t="str">
            <v>INSUMO NACIONAL CAIXA</v>
          </cell>
          <cell r="C2711" t="str">
            <v>CHAPA DE ACO GALVANIZADA BITOLA GSG 22, E = 0,80 MM (6,40 KG/M2)</v>
          </cell>
          <cell r="D2711" t="str">
            <v>KG</v>
          </cell>
          <cell r="E2711">
            <v>4.46</v>
          </cell>
        </row>
        <row r="2712">
          <cell r="A2712">
            <v>11051</v>
          </cell>
          <cell r="B2712" t="str">
            <v>INSUMO NACIONAL CAIXA</v>
          </cell>
          <cell r="C2712" t="str">
            <v>CHAPA DE ACO GALVANIZADA BITOLA GSG 26, E = 0,50 MM (4,00 KG/M2)</v>
          </cell>
          <cell r="D2712" t="str">
            <v>KG</v>
          </cell>
          <cell r="E2712">
            <v>4.79</v>
          </cell>
        </row>
        <row r="2713">
          <cell r="A2713">
            <v>11054</v>
          </cell>
          <cell r="B2713" t="str">
            <v>INSUMO NACIONAL CAIXA</v>
          </cell>
          <cell r="C2713" t="str">
            <v>PARAFUSO ROSCA SOBERBA ZINCADO CABECA CHATA FENDA SIMPLES 3,2 X 20 MM (3/4 ")</v>
          </cell>
          <cell r="D2713" t="str">
            <v>UN</v>
          </cell>
          <cell r="E2713">
            <v>0.02</v>
          </cell>
        </row>
        <row r="2714">
          <cell r="A2714">
            <v>11055</v>
          </cell>
          <cell r="B2714" t="str">
            <v>INSUMO NACIONAL CAIXA</v>
          </cell>
          <cell r="C2714" t="str">
            <v>PARAFUSO ROSCA SOBERBA ZINCADO CABECA CHATA FENDA SIMPLES 3,5 X 25 MM (1 ")</v>
          </cell>
          <cell r="D2714" t="str">
            <v>UN</v>
          </cell>
          <cell r="E2714">
            <v>0.03</v>
          </cell>
        </row>
        <row r="2715">
          <cell r="A2715">
            <v>11056</v>
          </cell>
          <cell r="B2715" t="str">
            <v>INSUMO NACIONAL CAIXA</v>
          </cell>
          <cell r="C2715" t="str">
            <v>PARAFUSO ROSCA SOBERBA ZINCADO CABECA CHATA FENDA SIMPLES 3,8 X 30 MM (1.1/4 ")</v>
          </cell>
          <cell r="D2715" t="str">
            <v>UN</v>
          </cell>
          <cell r="E2715">
            <v>0.03</v>
          </cell>
        </row>
        <row r="2716">
          <cell r="A2716">
            <v>11057</v>
          </cell>
          <cell r="B2716" t="str">
            <v>INSUMO NACIONAL CAIXA</v>
          </cell>
          <cell r="C2716" t="str">
            <v>PARAFUSO ROSCA SOBERBA ZINCADO CABECA CHATA FENDA SIMPLES 4,8 X 40 MM (1.1/2 ")</v>
          </cell>
          <cell r="D2716" t="str">
            <v>UN</v>
          </cell>
          <cell r="E2716">
            <v>7.0000000000000007E-2</v>
          </cell>
        </row>
        <row r="2717">
          <cell r="A2717">
            <v>11058</v>
          </cell>
          <cell r="B2717" t="str">
            <v>INSUMO NACIONAL CAIXA</v>
          </cell>
          <cell r="C2717" t="str">
            <v>PARAFUSO ROSCA SOBERBA ZINCADO CABECA CHATA FENDA SIMPLES 5,5 X 65 MM (2.1/2 ")</v>
          </cell>
          <cell r="D2717" t="str">
            <v>UN</v>
          </cell>
          <cell r="E2717">
            <v>0.19</v>
          </cell>
        </row>
        <row r="2718">
          <cell r="A2718">
            <v>11059</v>
          </cell>
          <cell r="B2718" t="str">
            <v>INSUMO NACIONAL CAIXA</v>
          </cell>
          <cell r="C2718" t="str">
            <v>PARAFUSO ROSCA SOBERBA ZINCADO CABECA CHATA FENDA SIMPLES 5,5 X 50 MM (2 ")</v>
          </cell>
          <cell r="D2718" t="str">
            <v>UN</v>
          </cell>
          <cell r="E2718">
            <v>0.14000000000000001</v>
          </cell>
        </row>
        <row r="2719">
          <cell r="A2719">
            <v>11060</v>
          </cell>
          <cell r="B2719" t="str">
            <v>INSUMO NACIONAL CAIXA</v>
          </cell>
          <cell r="C2719" t="str">
            <v>TIRANTE EM FERRO GALVANIZADO PARA CONTRAVENTAMENTO DE TELHACANALETE 90, 1/4 " X 400 MM</v>
          </cell>
          <cell r="D2719" t="str">
            <v>UN</v>
          </cell>
          <cell r="E2719">
            <v>18.61</v>
          </cell>
        </row>
        <row r="2720">
          <cell r="A2720">
            <v>11061</v>
          </cell>
          <cell r="B2720" t="str">
            <v>INSUMO NACIONAL CAIXA</v>
          </cell>
          <cell r="C2720" t="str">
            <v>CHAPA GALV PLANA 30GSG 0,399MM 3,204KG/M2</v>
          </cell>
          <cell r="D2720" t="str">
            <v>KG</v>
          </cell>
          <cell r="E2720">
            <v>5.38</v>
          </cell>
        </row>
        <row r="2721">
          <cell r="A2721">
            <v>11062</v>
          </cell>
          <cell r="B2721" t="str">
            <v>INSUMO NACIONAL CAIXA</v>
          </cell>
          <cell r="C2721" t="str">
            <v>CHAPA CIMENTICIA, LISA, PRENSADA DE FIBROCIMENTO, E = 10 MM,DE 1,2 X 3,0 M (SEM AMIANTO)</v>
          </cell>
          <cell r="D2721" t="str">
            <v>M2</v>
          </cell>
          <cell r="E2721">
            <v>45.69</v>
          </cell>
        </row>
        <row r="2722">
          <cell r="A2722">
            <v>11063</v>
          </cell>
          <cell r="B2722" t="str">
            <v>INSUMO NACIONAL CAIXA</v>
          </cell>
          <cell r="C2722" t="str">
            <v>CHAPA CIMENTICIA LISA, PRENSADA, DE FIBROCIMENTO, E = 6 MM,DE 1,2 X 3,0 M (SEM AMIANTO)</v>
          </cell>
          <cell r="D2722" t="str">
            <v>M2</v>
          </cell>
          <cell r="E2722">
            <v>44.23</v>
          </cell>
        </row>
        <row r="2723">
          <cell r="A2723">
            <v>11064</v>
          </cell>
          <cell r="B2723" t="str">
            <v>INSUMO NACIONAL CAIXA</v>
          </cell>
          <cell r="C2723" t="str">
            <v>RUFO PARA TELHA FIBROCIMENTO CANALETE 90 OU KALHETAO (SEM AMIANTO)</v>
          </cell>
          <cell r="D2723" t="str">
            <v>UN</v>
          </cell>
          <cell r="E2723">
            <v>12.73</v>
          </cell>
        </row>
        <row r="2724">
          <cell r="A2724">
            <v>11065</v>
          </cell>
          <cell r="B2724" t="str">
            <v>INSUMO NACIONAL CAIXA</v>
          </cell>
          <cell r="C2724" t="str">
            <v>TAMPAO PARA TELHA DE FIBROCIMENTO TIPO CANALETE 90 (SEM AMIANTO)</v>
          </cell>
          <cell r="D2724" t="str">
            <v>UN</v>
          </cell>
          <cell r="E2724">
            <v>12.11</v>
          </cell>
        </row>
        <row r="2725">
          <cell r="A2725">
            <v>11066</v>
          </cell>
          <cell r="B2725" t="str">
            <v>INSUMO NACIONAL CAIXA</v>
          </cell>
          <cell r="C2725" t="str">
            <v>TAMPAO PARA TELHA DE FIBROCIMENTO TIPO CANALETE 49 OU KALHETA (SEM AMIANTO)</v>
          </cell>
          <cell r="D2725" t="str">
            <v>UN</v>
          </cell>
          <cell r="E2725">
            <v>10.56</v>
          </cell>
        </row>
        <row r="2726">
          <cell r="A2726">
            <v>11067</v>
          </cell>
          <cell r="B2726" t="str">
            <v>INSUMO NACIONAL CAIXA</v>
          </cell>
          <cell r="C2726" t="str">
            <v>TELHA DE ALUMINIO TRAPEZOIDAL, ALTURA = 38 MM, E = 0,5 MM (LARGURA = 1056 MM E COMPRIMENTO = 5000 MM)</v>
          </cell>
          <cell r="D2726" t="str">
            <v>UN</v>
          </cell>
          <cell r="E2726">
            <v>128.37</v>
          </cell>
        </row>
        <row r="2727">
          <cell r="A2727">
            <v>11068</v>
          </cell>
          <cell r="B2727" t="str">
            <v>INSUMO NACIONAL CAIXA</v>
          </cell>
          <cell r="C2727" t="str">
            <v>TELHA DE ALUMINIO TRAPEZOIDAL, ALTURA = 38 MM, E = 0,7 MM (LARGURA = 1056 MM E COMPRIMENTO = 5000 MM)</v>
          </cell>
          <cell r="D2727" t="str">
            <v>UN</v>
          </cell>
          <cell r="E2727">
            <v>181.3</v>
          </cell>
        </row>
        <row r="2728">
          <cell r="A2728">
            <v>11071</v>
          </cell>
          <cell r="B2728" t="str">
            <v>INSUMO NACIONAL CAIXA</v>
          </cell>
          <cell r="C2728" t="str">
            <v>PLUG PVC P/ ESG PREDIAL 100MM</v>
          </cell>
          <cell r="D2728" t="str">
            <v>UN</v>
          </cell>
          <cell r="E2728">
            <v>5.9</v>
          </cell>
        </row>
        <row r="2729">
          <cell r="A2729">
            <v>11072</v>
          </cell>
          <cell r="B2729" t="str">
            <v>INSUMO NACIONAL CAIXA</v>
          </cell>
          <cell r="C2729" t="str">
            <v>PLUG PVC P/ ESG PREDIAL 50MM</v>
          </cell>
          <cell r="D2729" t="str">
            <v>UN</v>
          </cell>
          <cell r="E2729">
            <v>2.16</v>
          </cell>
        </row>
        <row r="2730">
          <cell r="A2730">
            <v>11073</v>
          </cell>
          <cell r="B2730" t="str">
            <v>INSUMO NACIONAL CAIXA</v>
          </cell>
          <cell r="C2730" t="str">
            <v>PLUG PVC P/ ESG PREDIAL  75MM</v>
          </cell>
          <cell r="D2730" t="str">
            <v>UN</v>
          </cell>
          <cell r="E2730">
            <v>4.95</v>
          </cell>
        </row>
        <row r="2731">
          <cell r="A2731">
            <v>11075</v>
          </cell>
          <cell r="B2731" t="str">
            <v>INSUMO NACIONAL CAIXA</v>
          </cell>
          <cell r="C2731" t="str">
            <v>AREIA PARA LEITO FILTRANTE (0,42 A 1,68 MM) - POSTO JAZIDA/FORNECEDOR (RETIRADO NA JAZIDA, SEM TRANSPORTE)</v>
          </cell>
          <cell r="D2731" t="str">
            <v>M3</v>
          </cell>
          <cell r="E2731">
            <v>818.75</v>
          </cell>
        </row>
        <row r="2732">
          <cell r="A2732">
            <v>11076</v>
          </cell>
          <cell r="B2732" t="str">
            <v>INSUMO NACIONAL CAIXA</v>
          </cell>
          <cell r="C2732" t="str">
            <v>AREIA PRETA PARA EMBOCO - POSTO JAZIDA/FORNECEDOR (RETIRADONA JAZIDA, SEM TRANSPORTE)</v>
          </cell>
          <cell r="D2732" t="str">
            <v>M3</v>
          </cell>
          <cell r="E2732">
            <v>62.5</v>
          </cell>
        </row>
        <row r="2733">
          <cell r="A2733">
            <v>11077</v>
          </cell>
          <cell r="B2733" t="str">
            <v>INSUMO NACIONAL CAIXA</v>
          </cell>
          <cell r="C2733" t="str">
            <v>AREIA PARA LEITO FILTRANTE (0,5 A 0,7 MM) - POSTO JAZIDA/FORNECEDOR (RETIRADO NA JAZIDA, SEM TRANSPORTE)</v>
          </cell>
          <cell r="D2733" t="str">
            <v>M3</v>
          </cell>
          <cell r="E2733">
            <v>818.75</v>
          </cell>
        </row>
        <row r="2734">
          <cell r="A2734">
            <v>11078</v>
          </cell>
          <cell r="B2734" t="str">
            <v>INSUMO NACIONAL CAIXA</v>
          </cell>
          <cell r="C2734" t="str">
            <v>AREIA PARA LEITO FILTRANTE (0,7 A 1,0 MM) - POSTO JAZIDA/FORNECEDOR (RETIRADA NA JAZIDA, SEM TRANSPORTE)</v>
          </cell>
          <cell r="D2734" t="str">
            <v>M3</v>
          </cell>
          <cell r="E2734">
            <v>818.75</v>
          </cell>
        </row>
        <row r="2735">
          <cell r="A2735">
            <v>11079</v>
          </cell>
          <cell r="B2735" t="str">
            <v>INSUMO NACIONAL CAIXA</v>
          </cell>
          <cell r="C2735" t="str">
            <v>MATERIAL FILTRANTE (PEDREGULHO) 2,4 A 0,6 MM (POSTO PEDREIRA/FORNECEDOR, SEM FRETE)</v>
          </cell>
          <cell r="D2735" t="str">
            <v>M3</v>
          </cell>
          <cell r="E2735">
            <v>562.66</v>
          </cell>
        </row>
        <row r="2736">
          <cell r="A2736">
            <v>11080</v>
          </cell>
          <cell r="B2736" t="str">
            <v>INSUMO NACIONAL CAIXA</v>
          </cell>
          <cell r="C2736" t="str">
            <v>MATERIAL FILTRANTE (PEDREGULHO) 15,4 A 9,6 MM (POSTO PEDREIRA/FORNECEDOR, SEM FRETE)</v>
          </cell>
          <cell r="D2736" t="str">
            <v>M3</v>
          </cell>
          <cell r="E2736">
            <v>562.66</v>
          </cell>
        </row>
        <row r="2737">
          <cell r="A2737">
            <v>11081</v>
          </cell>
          <cell r="B2737" t="str">
            <v>INSUMO NACIONAL CAIXA</v>
          </cell>
          <cell r="C2737" t="str">
            <v>MATERIAL FILTRANTE (PEDREGULHO) 25,4 A 15,4 MM (POSTO PEDREIRA/FORNECEDOR, SEM FRETE)</v>
          </cell>
          <cell r="D2737" t="str">
            <v>M3</v>
          </cell>
          <cell r="E2737">
            <v>562.66</v>
          </cell>
        </row>
        <row r="2738">
          <cell r="A2738">
            <v>11082</v>
          </cell>
          <cell r="B2738" t="str">
            <v>INSUMO NACIONAL CAIXA</v>
          </cell>
          <cell r="C2738" t="str">
            <v>MATERIAL FILTRANTE (PEDREGULHO) 38 A 25,4 MM (POSTO PEDREIRA/FORNECEDOR, SEM FRETE)</v>
          </cell>
          <cell r="D2738" t="str">
            <v>M3</v>
          </cell>
          <cell r="E2738">
            <v>574.04999999999995</v>
          </cell>
        </row>
        <row r="2739">
          <cell r="A2739">
            <v>11083</v>
          </cell>
          <cell r="B2739" t="str">
            <v>INSUMO NACIONAL CAIXA</v>
          </cell>
          <cell r="C2739" t="str">
            <v>MATERIAL FILTRANTE (PEDREGULHO) 4,8 A 2,4 MM (POSTO PEDREIRA/FORNECEDOR, SEM FRETE)</v>
          </cell>
          <cell r="D2739" t="str">
            <v>M3</v>
          </cell>
          <cell r="E2739">
            <v>562.66</v>
          </cell>
        </row>
        <row r="2740">
          <cell r="A2740">
            <v>11084</v>
          </cell>
          <cell r="B2740" t="str">
            <v>INSUMO NACIONAL CAIXA</v>
          </cell>
          <cell r="C2740" t="str">
            <v>MATERIAL FILTRANTE (PEDREGULHO) 9,6 A 4,8 MM (POSTO PEDREIRA/FORNECEDOR, SEM FRETE)</v>
          </cell>
          <cell r="D2740" t="str">
            <v>M3</v>
          </cell>
          <cell r="E2740">
            <v>562.66</v>
          </cell>
        </row>
        <row r="2741">
          <cell r="A2741">
            <v>11086</v>
          </cell>
          <cell r="B2741" t="str">
            <v>INSUMO NACIONAL CAIXA</v>
          </cell>
          <cell r="C2741" t="str">
            <v>REJEITO DE MINERIO DE FERRO PARA PAVIMENTACAO (POSTO PEDREIRA/FORNECEDOR, SEM FRETE)</v>
          </cell>
          <cell r="D2741" t="str">
            <v>M3</v>
          </cell>
          <cell r="E2741">
            <v>40.54</v>
          </cell>
        </row>
        <row r="2742">
          <cell r="A2742">
            <v>11088</v>
          </cell>
          <cell r="B2742" t="str">
            <v>INSUMO NACIONAL CAIXA</v>
          </cell>
          <cell r="C2742" t="str">
            <v>TELHA CERAMICA TIPO PLAN, COMPRIMENTO DE *47* CM, RENDIMENTODE *26* TELHAS/M2</v>
          </cell>
          <cell r="D2742" t="str">
            <v>UN</v>
          </cell>
          <cell r="E2742">
            <v>1.1299999999999999</v>
          </cell>
        </row>
        <row r="2743">
          <cell r="A2743">
            <v>11091</v>
          </cell>
          <cell r="B2743" t="str">
            <v>INSUMO NACIONAL CAIXA</v>
          </cell>
          <cell r="C2743" t="str">
            <v>PINGADEIRA PLASTICA PARA TELHA DE FIBROCIMENTO CANALETE 49 OU KALHETA</v>
          </cell>
          <cell r="D2743" t="str">
            <v>UN</v>
          </cell>
          <cell r="E2743">
            <v>0.73</v>
          </cell>
        </row>
        <row r="2744">
          <cell r="A2744">
            <v>11092</v>
          </cell>
          <cell r="B2744" t="str">
            <v>INSUMO NACIONAL CAIXA</v>
          </cell>
          <cell r="C2744" t="str">
            <v>PINGADEIRA PLASTICA PARA TELHA FIBROCIMENTO CANALETE 90</v>
          </cell>
          <cell r="D2744" t="str">
            <v>UN</v>
          </cell>
          <cell r="E2744">
            <v>0.73</v>
          </cell>
        </row>
        <row r="2745">
          <cell r="A2745">
            <v>11096</v>
          </cell>
          <cell r="B2745" t="str">
            <v>INSUMO NACIONAL CAIXA</v>
          </cell>
          <cell r="C2745" t="str">
            <v>PO DE MARMORE (POSTO PEDREIRA/FORNECEDOR, SEM FRETE)</v>
          </cell>
          <cell r="D2745" t="str">
            <v>KG</v>
          </cell>
          <cell r="E2745">
            <v>0.23</v>
          </cell>
        </row>
        <row r="2746">
          <cell r="A2746">
            <v>11107</v>
          </cell>
          <cell r="B2746" t="str">
            <v>INSUMO NACIONAL CAIXA</v>
          </cell>
          <cell r="C2746" t="str">
            <v>ARAME GALVANIZADO 6 BWG, 5,16 MM (0,157 KG/M)</v>
          </cell>
          <cell r="D2746" t="str">
            <v>KG</v>
          </cell>
          <cell r="E2746">
            <v>7.97</v>
          </cell>
        </row>
        <row r="2747">
          <cell r="A2747">
            <v>11109</v>
          </cell>
          <cell r="B2747" t="str">
            <v>INSUMO NACIONAL CAIXA</v>
          </cell>
          <cell r="C2747" t="str">
            <v>CIMENTO ASFALTICO DE PETROLEO A GRANEL (CAP) 30/45 (COM ICMS)</v>
          </cell>
          <cell r="D2747" t="str">
            <v>KG</v>
          </cell>
          <cell r="E2747">
            <v>2.0499999999999998</v>
          </cell>
        </row>
        <row r="2748">
          <cell r="A2748">
            <v>11112</v>
          </cell>
          <cell r="B2748" t="str">
            <v>INSUMO NACIONAL CAIXA</v>
          </cell>
          <cell r="C2748" t="str">
            <v>CHAPA/BOBINA ALUMINIO, E = 0,5 MM, L = 300 MM - 0,41 KG/M (LIGA 1200 - H14)</v>
          </cell>
          <cell r="D2748" t="str">
            <v>KG</v>
          </cell>
          <cell r="E2748">
            <v>16</v>
          </cell>
        </row>
        <row r="2749">
          <cell r="A2749">
            <v>11113</v>
          </cell>
          <cell r="B2749" t="str">
            <v>INSUMO NACIONAL CAIXA</v>
          </cell>
          <cell r="C2749" t="str">
            <v>CHAPA/BOBINA ALUMINIO, E = 0,8 MM, L = 500 MM - 1,08 KG/M (LIGA 1200 - H14)</v>
          </cell>
          <cell r="D2749" t="str">
            <v>KG</v>
          </cell>
          <cell r="E2749">
            <v>16</v>
          </cell>
        </row>
        <row r="2750">
          <cell r="A2750">
            <v>11114</v>
          </cell>
          <cell r="B2750" t="str">
            <v>INSUMO NACIONAL CAIXA</v>
          </cell>
          <cell r="C2750" t="str">
            <v>CHAPA/BOBINA ALUMINIO, E = 0,8 MM, L = 600 MM - 1,30 KG/M (LIGA 1200 - H14)</v>
          </cell>
          <cell r="D2750" t="str">
            <v>M</v>
          </cell>
          <cell r="E2750">
            <v>12.3</v>
          </cell>
        </row>
        <row r="2751">
          <cell r="A2751">
            <v>11115</v>
          </cell>
          <cell r="B2751" t="str">
            <v>INSUMO NACIONAL CAIXA</v>
          </cell>
          <cell r="C2751" t="str">
            <v>CHAPA/BOBINA ALUMINIO, E = 0,8 MM, L = 1000 MM - 2,16 KG/M (LIGA 1200 - H14)</v>
          </cell>
          <cell r="D2751" t="str">
            <v>M</v>
          </cell>
          <cell r="E2751">
            <v>7.4</v>
          </cell>
        </row>
        <row r="2752">
          <cell r="A2752">
            <v>11116</v>
          </cell>
          <cell r="B2752" t="str">
            <v>INSUMO NACIONAL CAIXA</v>
          </cell>
          <cell r="C2752" t="str">
            <v>DOMOS INDIVIDUAL EM ACRILICO BRANCO *95 X 95* CM, SEM INSTALACAO</v>
          </cell>
          <cell r="D2752" t="str">
            <v>UN</v>
          </cell>
          <cell r="E2752">
            <v>360.52</v>
          </cell>
        </row>
        <row r="2753">
          <cell r="A2753">
            <v>11117</v>
          </cell>
          <cell r="B2753" t="str">
            <v>INSUMO NACIONAL CAIXA</v>
          </cell>
          <cell r="C2753" t="str">
            <v>!EM PROCESSO DE DESATIVACAO! BLOCO SEXTAVADO P/PAVIMENTACAO,EM CONCRETO COM 35 MPA (TIPO BLOKRET), DE 30 X 30 CM, E = 8,0 CM (NBR 9781:2013)</v>
          </cell>
          <cell r="D2753" t="str">
            <v>UN</v>
          </cell>
          <cell r="E2753">
            <v>4.79</v>
          </cell>
        </row>
        <row r="2754">
          <cell r="A2754">
            <v>11122</v>
          </cell>
          <cell r="B2754" t="str">
            <v>INSUMO NACIONAL CAIXA</v>
          </cell>
          <cell r="C2754" t="str">
            <v>CHAPA DE ALUMINIO, E = 3 MM, L = 1000 MM - 8,10 KG/M2 (LIGA1200 - H14)</v>
          </cell>
          <cell r="D2754" t="str">
            <v>KG</v>
          </cell>
          <cell r="E2754">
            <v>16</v>
          </cell>
        </row>
        <row r="2755">
          <cell r="A2755">
            <v>11123</v>
          </cell>
          <cell r="B2755" t="str">
            <v>INSUMO NACIONAL CAIXA</v>
          </cell>
          <cell r="C2755" t="str">
            <v>CHAPA DE ALUMINIO, E = 4 MM, L = 1000 MM - 10,8 KG/M2 (LIGA1200 - H14)</v>
          </cell>
          <cell r="D2755" t="str">
            <v>KG</v>
          </cell>
          <cell r="E2755">
            <v>16</v>
          </cell>
        </row>
        <row r="2756">
          <cell r="A2756">
            <v>11125</v>
          </cell>
          <cell r="B2756" t="str">
            <v>INSUMO NACIONAL CAIXA</v>
          </cell>
          <cell r="C2756" t="str">
            <v>CHAPA DE ALUMINIO, E = 5 MM, L = 1060 MM - 13,5 KG/M2 (LIGA1200 - H14)</v>
          </cell>
          <cell r="D2756" t="str">
            <v>KG</v>
          </cell>
          <cell r="E2756">
            <v>16</v>
          </cell>
        </row>
        <row r="2757">
          <cell r="A2757">
            <v>11130</v>
          </cell>
          <cell r="B2757" t="str">
            <v>INSUMO NACIONAL CAIXA</v>
          </cell>
          <cell r="C2757" t="str">
            <v>CHAPA DE MADEIRA COMPENSADA DE PINUS, VIROLA OU EQUIVALENTE,DE *2,2 X 1,6* M, E = 8 MM</v>
          </cell>
          <cell r="D2757" t="str">
            <v>M2</v>
          </cell>
          <cell r="E2757">
            <v>19.07</v>
          </cell>
        </row>
        <row r="2758">
          <cell r="A2758">
            <v>11131</v>
          </cell>
          <cell r="B2758" t="str">
            <v>INSUMO NACIONAL CAIXA</v>
          </cell>
          <cell r="C2758" t="str">
            <v>CHAPA DE MADEIRA COMPENSADA DE PINUS, VIROLA OU EQUIVALENTE,DE *2,2 X 1,6* M, E = 20 MM</v>
          </cell>
          <cell r="D2758" t="str">
            <v>M2</v>
          </cell>
          <cell r="E2758">
            <v>37.880000000000003</v>
          </cell>
        </row>
        <row r="2759">
          <cell r="A2759">
            <v>11132</v>
          </cell>
          <cell r="B2759" t="str">
            <v>INSUMO NACIONAL CAIXA</v>
          </cell>
          <cell r="C2759" t="str">
            <v>CHAPA DE MADEIRA COMPENSADA DE PINUS, VIROLA OU EQUIVALENTE,DE *2,2 X 1,6* M, E = 25 MM</v>
          </cell>
          <cell r="D2759" t="str">
            <v>M2</v>
          </cell>
          <cell r="E2759">
            <v>44.79</v>
          </cell>
        </row>
        <row r="2760">
          <cell r="A2760">
            <v>11134</v>
          </cell>
          <cell r="B2760" t="str">
            <v>INSUMO NACIONAL CAIXA</v>
          </cell>
          <cell r="C2760" t="str">
            <v>CHAPA DE MADEIRA COMPENSADA NAVAL (COM COLA FENOLICA), E = 10 MM, DE *1,60 X 2,20* M</v>
          </cell>
          <cell r="D2760" t="str">
            <v>M2</v>
          </cell>
          <cell r="E2760">
            <v>24.92</v>
          </cell>
        </row>
        <row r="2761">
          <cell r="A2761">
            <v>11135</v>
          </cell>
          <cell r="B2761" t="str">
            <v>INSUMO NACIONAL CAIXA</v>
          </cell>
          <cell r="C2761" t="str">
            <v>CHAPA DE MADEIRA COMPENSADA NAVAL (COM COLA FENOLICA), E = 12 MM, DE *1,60 X 2,20* M</v>
          </cell>
          <cell r="D2761" t="str">
            <v>M2</v>
          </cell>
          <cell r="E2761">
            <v>30.37</v>
          </cell>
        </row>
        <row r="2762">
          <cell r="A2762">
            <v>11136</v>
          </cell>
          <cell r="B2762" t="str">
            <v>INSUMO NACIONAL CAIXA</v>
          </cell>
          <cell r="C2762" t="str">
            <v>CHAPA DE MADEIRA COMPENSADA NAVAL (COM COLA FENOLICA), E = 15 MM, DE *1,60 X 2,20* M</v>
          </cell>
          <cell r="D2762" t="str">
            <v>M2</v>
          </cell>
          <cell r="E2762">
            <v>32.86</v>
          </cell>
        </row>
        <row r="2763">
          <cell r="A2763">
            <v>11137</v>
          </cell>
          <cell r="B2763" t="str">
            <v>INSUMO NACIONAL CAIXA</v>
          </cell>
          <cell r="C2763" t="str">
            <v>CHAPA DE MADEIRA COMPENSADA NAVAL (COM COLA FENOLICA), E = 20 MM, DE *1,60 X 2,20* M</v>
          </cell>
          <cell r="D2763" t="str">
            <v>M2</v>
          </cell>
          <cell r="E2763">
            <v>46.65</v>
          </cell>
        </row>
        <row r="2764">
          <cell r="A2764">
            <v>11138</v>
          </cell>
          <cell r="B2764" t="str">
            <v>INSUMO NACIONAL CAIXA</v>
          </cell>
          <cell r="C2764" t="str">
            <v>OLEO COMBUSTIVEL BPF A GRANEL</v>
          </cell>
          <cell r="D2764" t="str">
            <v>L</v>
          </cell>
          <cell r="E2764">
            <v>1.91</v>
          </cell>
        </row>
        <row r="2765">
          <cell r="A2765">
            <v>11145</v>
          </cell>
          <cell r="B2765" t="str">
            <v>INSUMO NACIONAL CAIXA</v>
          </cell>
          <cell r="C2765" t="str">
            <v>CONCRETO USINADO BOMBEAVEL, CLASSE DE RESISTENCIA C35, COM BRITA 0 E 1, SLUMP = 100 +/- 20 MM, INCLUI SERVICO DE BOMBEAMENTO (NBR 8953)</v>
          </cell>
          <cell r="D2765" t="str">
            <v>M3</v>
          </cell>
          <cell r="E2765">
            <v>357.05</v>
          </cell>
        </row>
        <row r="2766">
          <cell r="A2766">
            <v>11146</v>
          </cell>
          <cell r="B2766" t="str">
            <v>INSUMO NACIONAL CAIXA</v>
          </cell>
          <cell r="C2766" t="str">
            <v>CONCRETO AUTOADENSAVEL (CAA) CLASSE DE RESISTENCIA C15, ESPALHAMENTO SF2, INCLUI SERVICO DE BOMBEAMENTO (NBR 15823)</v>
          </cell>
          <cell r="D2766" t="str">
            <v>M3</v>
          </cell>
          <cell r="E2766">
            <v>303.14999999999998</v>
          </cell>
        </row>
        <row r="2767">
          <cell r="A2767">
            <v>11147</v>
          </cell>
          <cell r="B2767" t="str">
            <v>INSUMO NACIONAL CAIXA</v>
          </cell>
          <cell r="C2767" t="str">
            <v>CONCRETO AUTOADENSAVEL (CAA) CLASSE DE RESISTENCIA C20, ESPALHAMENTO SF2, INCLUI SERVICO DE BOMBEAMENTO (NBR 15823)</v>
          </cell>
          <cell r="D2767" t="str">
            <v>M3</v>
          </cell>
          <cell r="E2767">
            <v>314.38</v>
          </cell>
        </row>
        <row r="2768">
          <cell r="A2768">
            <v>11149</v>
          </cell>
          <cell r="B2768" t="str">
            <v>INSUMO NACIONAL CAIXA</v>
          </cell>
          <cell r="C2768" t="str">
            <v>PRIMER EPOXI</v>
          </cell>
          <cell r="D2768" t="str">
            <v>GL</v>
          </cell>
          <cell r="E2768">
            <v>180.37</v>
          </cell>
        </row>
        <row r="2769">
          <cell r="A2769">
            <v>11152</v>
          </cell>
          <cell r="B2769" t="str">
            <v>INSUMO NACIONAL CAIXA</v>
          </cell>
          <cell r="C2769" t="str">
            <v>!EM PROCESSO DE DESATIVACAO! PORTA DE ABRIR EM ACO COM TRAVESSAS PARA VIDROS, COM PINTURA PRIMER DE PROTECAO, COM GUARNICAO, VIDROS NAO INCLUSOS</v>
          </cell>
          <cell r="D2769" t="str">
            <v>M2</v>
          </cell>
          <cell r="E2769">
            <v>302.92</v>
          </cell>
        </row>
        <row r="2770">
          <cell r="A2770">
            <v>11153</v>
          </cell>
          <cell r="B2770" t="str">
            <v>INSUMO NACIONAL CAIXA</v>
          </cell>
          <cell r="C2770" t="str">
            <v>!EM PROCESSO DE DESATIVACAO! PORTA DE ABRIR EM ACO TIPO MISTA, VENEZIANA COM POSTIGO E GRADE QUADRICULADA, COM PINTURA PRIMER DE PROTECAO, COM GUARNICAO, VIDROS NAO INCLUSOS</v>
          </cell>
          <cell r="D2770" t="str">
            <v>M2</v>
          </cell>
          <cell r="E2770">
            <v>311.49</v>
          </cell>
        </row>
        <row r="2771">
          <cell r="A2771">
            <v>11154</v>
          </cell>
          <cell r="B2771" t="str">
            <v>INSUMO NACIONAL CAIXA</v>
          </cell>
          <cell r="C2771" t="str">
            <v>PORTA CORTA-FOGO PARA SAIDA DE EMERGENCIA, COM FECHADURA, VAO LUZ DE 90 X 210 CM, CLASSE P-90 (NBR 11742)</v>
          </cell>
          <cell r="D2771" t="str">
            <v>UN</v>
          </cell>
          <cell r="E2771">
            <v>874.7</v>
          </cell>
        </row>
        <row r="2772">
          <cell r="A2772">
            <v>11157</v>
          </cell>
          <cell r="B2772" t="str">
            <v>INSUMO NACIONAL CAIXA</v>
          </cell>
          <cell r="C2772" t="str">
            <v>WASH PRIMER PARA TINTA AUTOMOTIVA</v>
          </cell>
          <cell r="D2772" t="str">
            <v>GL</v>
          </cell>
          <cell r="E2772">
            <v>146.08000000000001</v>
          </cell>
        </row>
        <row r="2773">
          <cell r="A2773">
            <v>11161</v>
          </cell>
          <cell r="B2773" t="str">
            <v>INSUMO NACIONAL CAIXA</v>
          </cell>
          <cell r="C2773" t="str">
            <v>CAL HIDRATADA PARA PINTURA</v>
          </cell>
          <cell r="D2773" t="str">
            <v>KG</v>
          </cell>
          <cell r="E2773">
            <v>0.98</v>
          </cell>
        </row>
        <row r="2774">
          <cell r="A2774">
            <v>11162</v>
          </cell>
          <cell r="B2774" t="str">
            <v>INSUMO NACIONAL CAIXA</v>
          </cell>
          <cell r="C2774" t="str">
            <v>FIXADOR DE CAL (SACHE 150 ML)</v>
          </cell>
          <cell r="D2774" t="str">
            <v>UN</v>
          </cell>
          <cell r="E2774">
            <v>1.25</v>
          </cell>
        </row>
        <row r="2775">
          <cell r="A2775">
            <v>11168</v>
          </cell>
          <cell r="B2775" t="str">
            <v>INSUMO NACIONAL CAIXA</v>
          </cell>
          <cell r="C2775" t="str">
            <v>!EM PROCESSO DE DESATIVACAO! LACA INCOLOR CONCENTRADA PARA MADEIRA</v>
          </cell>
          <cell r="D2775" t="str">
            <v>GL</v>
          </cell>
          <cell r="E2775">
            <v>63.59</v>
          </cell>
        </row>
        <row r="2776">
          <cell r="A2776">
            <v>11174</v>
          </cell>
          <cell r="B2776" t="str">
            <v>INSUMO NACIONAL CAIXA</v>
          </cell>
          <cell r="C2776" t="str">
            <v>PRIMER UNIVERSAL, FUNDO ANTICORROSIVO TIPO ZARCAO</v>
          </cell>
          <cell r="D2776" t="str">
            <v>18L</v>
          </cell>
          <cell r="E2776">
            <v>512.13</v>
          </cell>
        </row>
        <row r="2777">
          <cell r="A2777">
            <v>11183</v>
          </cell>
          <cell r="B2777" t="str">
            <v>INSUMO NACIONAL CAIXA</v>
          </cell>
          <cell r="C2777" t="str">
            <v>JANELA BASCULANTE, ACO, COM BATENTE/REQUADRO, 100 X 100 CM (SEM VIDROS)</v>
          </cell>
          <cell r="D2777" t="str">
            <v>UN</v>
          </cell>
          <cell r="E2777">
            <v>245.64</v>
          </cell>
        </row>
        <row r="2778">
          <cell r="A2778">
            <v>11185</v>
          </cell>
          <cell r="B2778" t="str">
            <v>INSUMO NACIONAL CAIXA</v>
          </cell>
          <cell r="C2778" t="str">
            <v>VIDRO PLANO ARMADO E = 7MM - SEM COLOCACAO</v>
          </cell>
          <cell r="D2778" t="str">
            <v>M2</v>
          </cell>
          <cell r="E2778">
            <v>189.44</v>
          </cell>
        </row>
        <row r="2779">
          <cell r="A2779">
            <v>11186</v>
          </cell>
          <cell r="B2779" t="str">
            <v>INSUMO NACIONAL CAIXA</v>
          </cell>
          <cell r="C2779" t="str">
            <v>ESPELHO CRISTAL E = 4 MM</v>
          </cell>
          <cell r="D2779" t="str">
            <v>M2</v>
          </cell>
          <cell r="E2779">
            <v>210.22</v>
          </cell>
        </row>
        <row r="2780">
          <cell r="A2780">
            <v>11188</v>
          </cell>
          <cell r="B2780" t="str">
            <v>INSUMO NACIONAL CAIXA</v>
          </cell>
          <cell r="C2780" t="str">
            <v>VIDRO LISO FUME E = 4MM - SEM COLOCACAO</v>
          </cell>
          <cell r="D2780" t="str">
            <v>M2</v>
          </cell>
          <cell r="E2780">
            <v>97.77</v>
          </cell>
        </row>
        <row r="2781">
          <cell r="A2781">
            <v>11189</v>
          </cell>
          <cell r="B2781" t="str">
            <v>INSUMO NACIONAL CAIXA</v>
          </cell>
          <cell r="C2781" t="str">
            <v>VIDRO LISO FUME E = 6MM - SEM COLOCACAO</v>
          </cell>
          <cell r="D2781" t="str">
            <v>M2</v>
          </cell>
          <cell r="E2781">
            <v>146.66</v>
          </cell>
        </row>
        <row r="2782">
          <cell r="A2782">
            <v>11190</v>
          </cell>
          <cell r="B2782" t="str">
            <v>INSUMO NACIONAL CAIXA</v>
          </cell>
          <cell r="C2782" t="str">
            <v>JANELA BASCULANTE, ACO, COM BATENTE/REQUADRO, 60 X 60 CM (SEM VIDROS)</v>
          </cell>
          <cell r="D2782" t="str">
            <v>UN</v>
          </cell>
          <cell r="E2782">
            <v>113.95</v>
          </cell>
        </row>
        <row r="2783">
          <cell r="A2783">
            <v>11192</v>
          </cell>
          <cell r="B2783" t="str">
            <v>INSUMO NACIONAL CAIXA</v>
          </cell>
          <cell r="C2783" t="str">
            <v>JANELA BASCULANTE, ACO, COM BATENTE/REQUADRO, 80 X 80 CM (SEM VIDROS)</v>
          </cell>
          <cell r="D2783" t="str">
            <v>UN</v>
          </cell>
          <cell r="E2783">
            <v>209.66</v>
          </cell>
        </row>
        <row r="2784">
          <cell r="A2784">
            <v>11193</v>
          </cell>
          <cell r="B2784" t="str">
            <v>INSUMO NACIONAL CAIXA</v>
          </cell>
          <cell r="C2784" t="str">
            <v>JANELA DE CORRER, ACO, BATENTE/REQUADRO DE 6 A 14 CM, VENEZIANA, PINT ANTICORROSIVA, PINT ACABAMENTO, COM VIDRO, 6 FLS,120  X 150 CM (A X L)</v>
          </cell>
          <cell r="D2784" t="str">
            <v>M2</v>
          </cell>
          <cell r="E2784">
            <v>444.68</v>
          </cell>
        </row>
        <row r="2785">
          <cell r="A2785">
            <v>11194</v>
          </cell>
          <cell r="B2785" t="str">
            <v>INSUMO NACIONAL CAIXA</v>
          </cell>
          <cell r="C2785" t="str">
            <v>JANELA DE CORRER, ACO, BATENTE/REQUADRO DE 6 A 14 CM, VENEZIANA, PINT ANTICORROSIVA, SEM VIDRO, 6 FLS, 120  X 150 CM (AX L)</v>
          </cell>
          <cell r="D2785" t="str">
            <v>M2</v>
          </cell>
          <cell r="E2785">
            <v>400.38</v>
          </cell>
        </row>
        <row r="2786">
          <cell r="A2786">
            <v>11197</v>
          </cell>
          <cell r="B2786" t="str">
            <v>INSUMO NACIONAL CAIXA</v>
          </cell>
          <cell r="C2786" t="str">
            <v>JANELA DE CORRER, ACO, COM BATENTE/REQUADRO DE 6 A 14 CM, SEM DIVISAO, PINT ANTICORROSIVA, PINT ACABAMENTO, COM VIDRO, SEM BANDEIRA, 2 FLS, 120  X 150 CM (A X L)</v>
          </cell>
          <cell r="D2786" t="str">
            <v>UN</v>
          </cell>
          <cell r="E2786">
            <v>608.99</v>
          </cell>
        </row>
        <row r="2787">
          <cell r="A2787">
            <v>11199</v>
          </cell>
          <cell r="B2787" t="str">
            <v>INSUMO NACIONAL CAIXA</v>
          </cell>
          <cell r="C2787" t="str">
            <v>JANELA DE CORRER, ACO, BATENTE/REQUADRO DE 6 A 14 CM,  COM DIVISAO HORIZ , PINT ANTICORROSIVA, SEM VIDRO, BANDEIRA COM BASCULA, 4 FLS, 120  X 150 CM (A X L)</v>
          </cell>
          <cell r="D2787" t="str">
            <v>UN</v>
          </cell>
          <cell r="E2787">
            <v>629.32000000000005</v>
          </cell>
        </row>
        <row r="2788">
          <cell r="A2788">
            <v>11226</v>
          </cell>
          <cell r="B2788" t="str">
            <v>INSUMO NACIONAL CAIXA</v>
          </cell>
          <cell r="C2788" t="str">
            <v>JANELA CHAPA DOBRADA ACO GALVANIZADO A FOGO, DE CORRER, 4 FLS, SEM DIVISAO HORIZONTAL P/ VIDRO, DE 150 X 120 CM (3/4" X1/8")</v>
          </cell>
          <cell r="D2788" t="str">
            <v>UN</v>
          </cell>
          <cell r="E2788">
            <v>320.20999999999998</v>
          </cell>
        </row>
        <row r="2789">
          <cell r="A2789">
            <v>11227</v>
          </cell>
          <cell r="B2789" t="str">
            <v>INSUMO NACIONAL CAIXA</v>
          </cell>
          <cell r="C2789" t="str">
            <v>JANELA DE CORRER, ACO, BATENTE/REQUADRO DE 6 A 14 CM, SEM  DIVISAO, PINT ANTICORROSIVA, SEM VIDRO, BANDEIRA COM BASCULA,4 FLS, 120  X 200 CM (A X L)</v>
          </cell>
          <cell r="D2789" t="str">
            <v>UN</v>
          </cell>
          <cell r="E2789">
            <v>464.52</v>
          </cell>
        </row>
        <row r="2790">
          <cell r="A2790">
            <v>11231</v>
          </cell>
          <cell r="B2790" t="str">
            <v>INSUMO NACIONAL CAIXA</v>
          </cell>
          <cell r="C2790" t="str">
            <v>JANELA BASCULANTE, ACO, COM BATENTE/REQUADRO, 80 X 80 CM (SEM VIDROS)</v>
          </cell>
          <cell r="D2790" t="str">
            <v>M2</v>
          </cell>
          <cell r="E2790">
            <v>327.58999999999997</v>
          </cell>
        </row>
        <row r="2791">
          <cell r="A2791">
            <v>11234</v>
          </cell>
          <cell r="B2791" t="str">
            <v>INSUMO NACIONAL CAIXA</v>
          </cell>
          <cell r="C2791" t="str">
            <v>RALO FOFO COM REQUADRO, QUADRADO 200 X 200 MM</v>
          </cell>
          <cell r="D2791" t="str">
            <v>UN</v>
          </cell>
          <cell r="E2791">
            <v>49.74</v>
          </cell>
        </row>
        <row r="2792">
          <cell r="A2792">
            <v>11235</v>
          </cell>
          <cell r="B2792" t="str">
            <v>INSUMO NACIONAL CAIXA</v>
          </cell>
          <cell r="C2792" t="str">
            <v>GRELHA FOFO SIMPLES COM REQUADRO, CARGA MAXIMA 1,5 T, 150 X1000 MM, E= *15* MM</v>
          </cell>
          <cell r="D2792" t="str">
            <v>UN</v>
          </cell>
          <cell r="E2792">
            <v>114.79</v>
          </cell>
        </row>
        <row r="2793">
          <cell r="A2793">
            <v>11236</v>
          </cell>
          <cell r="B2793" t="str">
            <v>INSUMO NACIONAL CAIXA</v>
          </cell>
          <cell r="C2793" t="str">
            <v>GRELHA FOFO SIMPLES COM REQUADRO, CARGA MAXIMA 1,5 T, 200 X1000 MM, E= *15* MM</v>
          </cell>
          <cell r="D2793" t="str">
            <v>UN</v>
          </cell>
          <cell r="E2793">
            <v>145.87</v>
          </cell>
        </row>
        <row r="2794">
          <cell r="A2794">
            <v>11241</v>
          </cell>
          <cell r="B2794" t="str">
            <v>INSUMO NACIONAL CAIXA</v>
          </cell>
          <cell r="C2794" t="str">
            <v>TAMPAO FOFO ARTICULADO P/ REGISTRO, CLASSE A15 CARGA MAX 1,5T, *400 X 400* MM</v>
          </cell>
          <cell r="D2794" t="str">
            <v>UN</v>
          </cell>
          <cell r="E2794">
            <v>133.91999999999999</v>
          </cell>
        </row>
        <row r="2795">
          <cell r="A2795">
            <v>11242</v>
          </cell>
          <cell r="B2795" t="str">
            <v>INSUMO NACIONAL CAIXA</v>
          </cell>
          <cell r="C2795" t="str">
            <v>!EM PROCESSO DE DESATIVACAO! DEGRAU FF P/ POCO VISITA N.2 /2,5KG</v>
          </cell>
          <cell r="D2795" t="str">
            <v>UN</v>
          </cell>
          <cell r="E2795">
            <v>6.44</v>
          </cell>
        </row>
        <row r="2796">
          <cell r="A2796">
            <v>11244</v>
          </cell>
          <cell r="B2796" t="str">
            <v>INSUMO NACIONAL CAIXA</v>
          </cell>
          <cell r="C2796" t="str">
            <v>GRELHA FOFO ARTICULADA, CARGA MAXIMA 1,5 T, *300 X 1000* MM,E= *15* MM</v>
          </cell>
          <cell r="D2796" t="str">
            <v>UN</v>
          </cell>
          <cell r="E2796">
            <v>150.41999999999999</v>
          </cell>
        </row>
        <row r="2797">
          <cell r="A2797">
            <v>11245</v>
          </cell>
          <cell r="B2797" t="str">
            <v>INSUMO NACIONAL CAIXA</v>
          </cell>
          <cell r="C2797" t="str">
            <v>GRELHA FOFO SIMPLES COM REQUADRO, CARGA MAXIMA  12,5 T, *300X 1000* MM, E= *15* MM, AREA ESTACIONAMENTO CARRO PASSEIO</v>
          </cell>
          <cell r="D2797" t="str">
            <v>UN</v>
          </cell>
          <cell r="E2797">
            <v>208.05</v>
          </cell>
        </row>
        <row r="2798">
          <cell r="A2798">
            <v>11246</v>
          </cell>
          <cell r="B2798" t="str">
            <v>INSUMO NACIONAL CAIXA</v>
          </cell>
          <cell r="C2798" t="str">
            <v>!EM PROCESSO DE DESATIVACAO! CAIXA DE PASSAGEM N 1 PADRAO TELEBRAS DIM 10 X10 X 5CM EM CHAPA DE ACO GALV</v>
          </cell>
          <cell r="D2798" t="str">
            <v>UN</v>
          </cell>
          <cell r="E2798">
            <v>8.27</v>
          </cell>
        </row>
        <row r="2799">
          <cell r="A2799">
            <v>11247</v>
          </cell>
          <cell r="B2799" t="str">
            <v>INSUMO NACIONAL CAIXA</v>
          </cell>
          <cell r="C2799" t="str">
            <v>CAIXA DE PASSAGEM P/ TELEFONE EM CHAPA DE ACO GALV 150 X 150X 15CM</v>
          </cell>
          <cell r="D2799" t="str">
            <v>UN</v>
          </cell>
          <cell r="E2799">
            <v>750</v>
          </cell>
        </row>
        <row r="2800">
          <cell r="A2800">
            <v>11248</v>
          </cell>
          <cell r="B2800" t="str">
            <v>INSUMO NACIONAL CAIXA</v>
          </cell>
          <cell r="C2800" t="str">
            <v>!EM PROCESSO DE DESATIVACAO! CAIXA DE PASSAGEM P/ TELEFONE EM CHAPA DE ACO GALV 200 X 200 X 15CM</v>
          </cell>
          <cell r="D2800" t="str">
            <v>UN</v>
          </cell>
          <cell r="E2800">
            <v>1022.91</v>
          </cell>
        </row>
        <row r="2801">
          <cell r="A2801">
            <v>11249</v>
          </cell>
          <cell r="B2801" t="str">
            <v>INSUMO NACIONAL CAIXA</v>
          </cell>
          <cell r="C2801" t="str">
            <v>CAIXA DE PASSAGEM P/ TELEFONE EM CHAPA DE ACO GALV 200 X 200X 21,8CM</v>
          </cell>
          <cell r="D2801" t="str">
            <v>UN</v>
          </cell>
          <cell r="E2801">
            <v>1430.55</v>
          </cell>
        </row>
        <row r="2802">
          <cell r="A2802">
            <v>11250</v>
          </cell>
          <cell r="B2802" t="str">
            <v>INSUMO NACIONAL CAIXA</v>
          </cell>
          <cell r="C2802" t="str">
            <v>CAIXA DE PASSAGEM N 2 PADRAO TELEBRAS DIM 20 X 20 X 12CM EMCHAPA DE ACO GALV</v>
          </cell>
          <cell r="D2802" t="str">
            <v>UN</v>
          </cell>
          <cell r="E2802">
            <v>40.549999999999997</v>
          </cell>
        </row>
        <row r="2803">
          <cell r="A2803">
            <v>11251</v>
          </cell>
          <cell r="B2803" t="str">
            <v>INSUMO NACIONAL CAIXA</v>
          </cell>
          <cell r="C2803" t="str">
            <v>CAIXA DE PASSAGEM N 3 PADRAO TELEBRAS DIM 40 X 40 X 12CM EMCHAPA DE ACO GALV</v>
          </cell>
          <cell r="D2803" t="str">
            <v>UN</v>
          </cell>
          <cell r="E2803">
            <v>73.44</v>
          </cell>
        </row>
        <row r="2804">
          <cell r="A2804">
            <v>11252</v>
          </cell>
          <cell r="B2804" t="str">
            <v>INSUMO NACIONAL CAIXA</v>
          </cell>
          <cell r="C2804" t="str">
            <v>!EM PROCESSO DE DESATIVACAO! CAIXA DE PASSAGEM PADRAO TELESP/TELEBRAS DIM 50 X 50 X 12CM EM CHAPA DE ACO GALV</v>
          </cell>
          <cell r="D2804" t="str">
            <v>UN</v>
          </cell>
          <cell r="E2804">
            <v>83.47</v>
          </cell>
        </row>
        <row r="2805">
          <cell r="A2805">
            <v>11253</v>
          </cell>
          <cell r="B2805" t="str">
            <v>INSUMO NACIONAL CAIXA</v>
          </cell>
          <cell r="C2805" t="str">
            <v>CAIXA DE PASSAGEM N 4 PADRAO TELEBRAS DIM 60 X 60 X 12CM EMCHAPA DE ACO GALV</v>
          </cell>
          <cell r="D2805" t="str">
            <v>UN</v>
          </cell>
          <cell r="E2805">
            <v>116.66</v>
          </cell>
        </row>
        <row r="2806">
          <cell r="A2806">
            <v>11254</v>
          </cell>
          <cell r="B2806" t="str">
            <v>INSUMO NACIONAL CAIXA</v>
          </cell>
          <cell r="C2806" t="str">
            <v>CAIXA DE PASSAGEM P/ TELEFONE EM CHAPA DE ACO GALV 60 X 60 X15CM</v>
          </cell>
          <cell r="D2806" t="str">
            <v>UN</v>
          </cell>
          <cell r="E2806">
            <v>123.47</v>
          </cell>
        </row>
        <row r="2807">
          <cell r="A2807">
            <v>11255</v>
          </cell>
          <cell r="B2807" t="str">
            <v>INSUMO NACIONAL CAIXA</v>
          </cell>
          <cell r="C2807" t="str">
            <v>CAIXA DE PASSAGEM N 5 PADRAO TELEBRAS DIM 80 X 80 X 12CM EMCHAPA DE ACO GALV</v>
          </cell>
          <cell r="D2807" t="str">
            <v>UN</v>
          </cell>
          <cell r="E2807">
            <v>172.52</v>
          </cell>
        </row>
        <row r="2808">
          <cell r="A2808">
            <v>11256</v>
          </cell>
          <cell r="B2808" t="str">
            <v>INSUMO NACIONAL CAIXA</v>
          </cell>
          <cell r="C2808" t="str">
            <v>CAIXA DE PASSAGEM P/ TELEFONE EM CHAPA DE ACO GALV 80 X 80 X15CM</v>
          </cell>
          <cell r="D2808" t="str">
            <v>UN</v>
          </cell>
          <cell r="E2808">
            <v>205.52</v>
          </cell>
        </row>
        <row r="2809">
          <cell r="A2809">
            <v>11267</v>
          </cell>
          <cell r="B2809" t="str">
            <v>INSUMO NACIONAL CAIXA</v>
          </cell>
          <cell r="C2809" t="str">
            <v>ARRUELA REDONDA DE LATAO, DIAMETRO EXTERNO = 34 MM, ESPESSURA = 2,5 MM, DIAMETRO DO FURO = 17 MM</v>
          </cell>
          <cell r="D2809" t="str">
            <v>UN</v>
          </cell>
          <cell r="E2809">
            <v>5.08</v>
          </cell>
        </row>
        <row r="2810">
          <cell r="A2810">
            <v>11270</v>
          </cell>
          <cell r="B2810" t="str">
            <v>INSUMO NACIONAL CAIXA</v>
          </cell>
          <cell r="C2810" t="str">
            <v>ABRACADEIRA DE LATAO PARA FIXACAO DE CABO PARA-RAIO, DIMENSOES 32 X 24 X 24 MM</v>
          </cell>
          <cell r="D2810" t="str">
            <v>UN</v>
          </cell>
          <cell r="E2810">
            <v>0.86</v>
          </cell>
        </row>
        <row r="2811">
          <cell r="A2811">
            <v>11272</v>
          </cell>
          <cell r="B2811" t="str">
            <v>INSUMO NACIONAL CAIXA</v>
          </cell>
          <cell r="C2811" t="str">
            <v>ALCA PREFORMADA DE DISTRIBUICAO, EM ACO GALVANIZADO, PARA CONDUTORES DE ALUMINIO AWG 2 (CAA 6/1 OU CA 7 FIOS)</v>
          </cell>
          <cell r="D2811" t="str">
            <v>UN</v>
          </cell>
          <cell r="E2811">
            <v>3.66</v>
          </cell>
        </row>
        <row r="2812">
          <cell r="A2812">
            <v>11273</v>
          </cell>
          <cell r="B2812" t="str">
            <v>INSUMO NACIONAL CAIXA</v>
          </cell>
          <cell r="C2812" t="str">
            <v>ALCA PREFORMADA DE DISTRIBUICAO, EM ACO GALVANIZADO, PARA CONDUTORES DE ALUMINIO AWG 1/0 (CAA 6/1 OU CA 7 FIOS)</v>
          </cell>
          <cell r="D2812" t="str">
            <v>UN</v>
          </cell>
          <cell r="E2812">
            <v>6.06</v>
          </cell>
        </row>
        <row r="2813">
          <cell r="A2813">
            <v>11274</v>
          </cell>
          <cell r="B2813" t="str">
            <v>INSUMO NACIONAL CAIXA</v>
          </cell>
          <cell r="C2813" t="str">
            <v>ALCA PREFORMADA DE SERVICO, EM ACO GALVANIZADO, PARA CONDUTORES DE ALUMINIO AWG 6 (CAA 6/1)</v>
          </cell>
          <cell r="D2813" t="str">
            <v>UN</v>
          </cell>
          <cell r="E2813">
            <v>1.1200000000000001</v>
          </cell>
        </row>
        <row r="2814">
          <cell r="A2814">
            <v>11275</v>
          </cell>
          <cell r="B2814" t="str">
            <v>INSUMO NACIONAL CAIXA</v>
          </cell>
          <cell r="C2814" t="str">
            <v>ALCA PREFORMADA DE SERVICO, EM ACO GALVANIZADO, PARA CONDUTORES DE ALUMINIO AWG 4 (CAA 6/1)</v>
          </cell>
          <cell r="D2814" t="str">
            <v>UN</v>
          </cell>
          <cell r="E2814">
            <v>1.47</v>
          </cell>
        </row>
        <row r="2815">
          <cell r="A2815">
            <v>11280</v>
          </cell>
          <cell r="B2815" t="str">
            <v>INSUMO NACIONAL CAIXA</v>
          </cell>
          <cell r="C2815" t="str">
            <v>CORTADORA DE PISO COM MOTOR 4 TEMPOS A  GASOLINA DE 13 CV (13 HP), PARA DISCO DE CORTE DE DIAMETRO DE 12 A 18'' (300 A 400 MM)</v>
          </cell>
          <cell r="D2815" t="str">
            <v>UN</v>
          </cell>
          <cell r="E2815">
            <v>8242.2199999999993</v>
          </cell>
        </row>
        <row r="2816">
          <cell r="A2816">
            <v>11281</v>
          </cell>
          <cell r="B2816" t="str">
            <v>INSUMO NACIONAL CAIXA</v>
          </cell>
          <cell r="C2816" t="str">
            <v>COMPACTADOR DE SOLOS DE PERCURSAO (SOQUETE) COM MOTOR A GASOLINA 4 TEMPOS DE 3 HP (3 CV)</v>
          </cell>
          <cell r="D2816" t="str">
            <v>UN</v>
          </cell>
          <cell r="E2816">
            <v>13378</v>
          </cell>
        </row>
        <row r="2817">
          <cell r="A2817">
            <v>11282</v>
          </cell>
          <cell r="B2817" t="str">
            <v>INSUMO NACIONAL CAIXA</v>
          </cell>
          <cell r="C2817" t="str">
            <v>ROLO COMPACTADOR VIBRATORIO TANDEM, CILINDROS EM ACO LISO, POTENCIA 23,5 HP, PESO OPERACIONAL 1,665 T, LARGURA DE TRABALHO 0,9 M</v>
          </cell>
          <cell r="D2817" t="str">
            <v>UN</v>
          </cell>
          <cell r="E2817">
            <v>150572.20000000001</v>
          </cell>
        </row>
        <row r="2818">
          <cell r="A2818">
            <v>11289</v>
          </cell>
          <cell r="B2818" t="str">
            <v>INSUMO NACIONAL CAIXA</v>
          </cell>
          <cell r="C2818" t="str">
            <v>TAMPAO FOFO ARTICULADO P/ REGISTRO, CLASSE A15 CARGA MAX 1,5T, *200 X 200* MM</v>
          </cell>
          <cell r="D2818" t="str">
            <v>UN</v>
          </cell>
          <cell r="E2818">
            <v>53.56</v>
          </cell>
        </row>
        <row r="2819">
          <cell r="A2819">
            <v>11291</v>
          </cell>
          <cell r="B2819" t="str">
            <v>INSUMO NACIONAL CAIXA</v>
          </cell>
          <cell r="C2819" t="str">
            <v>!EM PROCESSO DE DESATIVACAO! TAMPAO FOFO 175 KG P/ POCO VISITA T-175</v>
          </cell>
          <cell r="D2819" t="str">
            <v>UN</v>
          </cell>
          <cell r="E2819">
            <v>345.43</v>
          </cell>
        </row>
        <row r="2820">
          <cell r="A2820">
            <v>11292</v>
          </cell>
          <cell r="B2820" t="str">
            <v>INSUMO NACIONAL CAIXA</v>
          </cell>
          <cell r="C2820" t="str">
            <v>TAMPAO FOFO SIMPLES COM BASE, CLASSE A15 CARGA MAX 1,5 T, 300 X 400 MM</v>
          </cell>
          <cell r="D2820" t="str">
            <v>UN</v>
          </cell>
          <cell r="E2820">
            <v>190.36</v>
          </cell>
        </row>
        <row r="2821">
          <cell r="A2821">
            <v>11293</v>
          </cell>
          <cell r="B2821" t="str">
            <v>INSUMO NACIONAL CAIXA</v>
          </cell>
          <cell r="C2821" t="str">
            <v>TAMPAO FOFO SIMPLES COM BASE, CLASSE A15 CARGA MAX 1,5 T, 400 X 500 MM, COM INSCRICAO INCENDIO</v>
          </cell>
          <cell r="D2821" t="str">
            <v>UN</v>
          </cell>
          <cell r="E2821">
            <v>210.44</v>
          </cell>
        </row>
        <row r="2822">
          <cell r="A2822">
            <v>11296</v>
          </cell>
          <cell r="B2822" t="str">
            <v>INSUMO NACIONAL CAIXA</v>
          </cell>
          <cell r="C2822" t="str">
            <v>TAMPAO FOFO SIMPLES COM BASE, CLASSE D400 CARGA MAX 40 T, REDONDO TAMPA 900 MM, REDE PLUVIAL/ESGOTO</v>
          </cell>
          <cell r="D2822" t="str">
            <v>UN</v>
          </cell>
          <cell r="E2822">
            <v>1301.43</v>
          </cell>
        </row>
        <row r="2823">
          <cell r="A2823">
            <v>11299</v>
          </cell>
          <cell r="B2823" t="str">
            <v>INSUMO NACIONAL CAIXA</v>
          </cell>
          <cell r="C2823" t="str">
            <v>TAMPAO FOFO SIMPLES, CLASSE A15 CARGA MAX 1,5 T, *550 X 1100* MM, REDE TELEFONE</v>
          </cell>
          <cell r="D2823" t="str">
            <v>UN</v>
          </cell>
          <cell r="E2823">
            <v>440.5</v>
          </cell>
        </row>
        <row r="2824">
          <cell r="A2824">
            <v>11301</v>
          </cell>
          <cell r="B2824" t="str">
            <v>INSUMO NACIONAL CAIXA</v>
          </cell>
          <cell r="C2824" t="str">
            <v>TAMPAO FOFO ARTICULADO, CLASSE B125 CARGA MAX 12,5 T, REDONDO TAMPA 600 MM, REDE PLUVIAL/ESGOTO</v>
          </cell>
          <cell r="D2824" t="str">
            <v>UN</v>
          </cell>
          <cell r="E2824">
            <v>339.58</v>
          </cell>
        </row>
        <row r="2825">
          <cell r="A2825">
            <v>11303</v>
          </cell>
          <cell r="B2825" t="str">
            <v>INSUMO NACIONAL CAIXA</v>
          </cell>
          <cell r="C2825" t="str">
            <v>!EM PROCESSO DE DESATIVACAO! TAMPAO FOFO T-100 D=745MM 79,5KG</v>
          </cell>
          <cell r="D2825" t="str">
            <v>UN</v>
          </cell>
          <cell r="E2825">
            <v>116.06</v>
          </cell>
        </row>
        <row r="2826">
          <cell r="A2826">
            <v>11315</v>
          </cell>
          <cell r="B2826" t="str">
            <v>INSUMO NACIONAL CAIXA</v>
          </cell>
          <cell r="C2826" t="str">
            <v>TAMPAO FOFO SIMPLES COM BASE, CLASSE A15 CARGA MAX 1,5 T, 300 X 300 MM, REDE PLUVIAL/ESGOTO</v>
          </cell>
          <cell r="D2826" t="str">
            <v>UN</v>
          </cell>
          <cell r="E2826">
            <v>81.31</v>
          </cell>
        </row>
        <row r="2827">
          <cell r="A2827">
            <v>11316</v>
          </cell>
          <cell r="B2827" t="str">
            <v>INSUMO NACIONAL CAIXA</v>
          </cell>
          <cell r="C2827" t="str">
            <v>TAMPAO FOFO SIMPLES COM BASE, CLASSE B125 CARGA MAX 12,5 T,REDONDO TAMPA 500 MM, REDE PLUVIAL/ESGOTO</v>
          </cell>
          <cell r="D2827" t="str">
            <v>UN</v>
          </cell>
          <cell r="E2827">
            <v>267.83999999999997</v>
          </cell>
        </row>
        <row r="2828">
          <cell r="A2828">
            <v>11321</v>
          </cell>
          <cell r="B2828" t="str">
            <v>INSUMO NACIONAL CAIXA</v>
          </cell>
          <cell r="C2828" t="str">
            <v>REDUCAO PVC PBA, JE, PB, DN 100 X 50 / DE 110 X 60 MM, PARAREDE DE AGUA</v>
          </cell>
          <cell r="D2828" t="str">
            <v>UN</v>
          </cell>
          <cell r="E2828">
            <v>17.149999999999999</v>
          </cell>
        </row>
        <row r="2829">
          <cell r="A2829">
            <v>11323</v>
          </cell>
          <cell r="B2829" t="str">
            <v>INSUMO NACIONAL CAIXA</v>
          </cell>
          <cell r="C2829" t="str">
            <v>REDUCAO PVC PBA, JE, PB, DN 100 X 75 / DE 110 X 85 MM, PARAREDE DE AGUA</v>
          </cell>
          <cell r="D2829" t="str">
            <v>UN</v>
          </cell>
          <cell r="E2829">
            <v>20.5</v>
          </cell>
        </row>
        <row r="2830">
          <cell r="A2830">
            <v>11359</v>
          </cell>
          <cell r="B2830" t="str">
            <v>INSUMO NACIONAL CAIXA</v>
          </cell>
          <cell r="C2830" t="str">
            <v>ESMERILHADEIRA ANGULAR ELETRICA, DIAMETRO DO DISCO 7 '' (180MM), ROTACAO 8500 RPM</v>
          </cell>
          <cell r="D2830" t="str">
            <v>UN</v>
          </cell>
          <cell r="E2830">
            <v>596.59</v>
          </cell>
        </row>
        <row r="2831">
          <cell r="A2831">
            <v>11360</v>
          </cell>
          <cell r="B2831" t="str">
            <v>INSUMO NACIONAL CAIXA</v>
          </cell>
          <cell r="C2831" t="str">
            <v>!EM PROCESSO DE DESATIVACAO! GERADOR PORTATIL DE 5 KVA, MONOFASICO, COM MOTOR A GASOLINA DE 8 HP</v>
          </cell>
          <cell r="D2831" t="str">
            <v>UN</v>
          </cell>
          <cell r="E2831">
            <v>3540.77</v>
          </cell>
        </row>
        <row r="2832">
          <cell r="A2832">
            <v>11364</v>
          </cell>
          <cell r="B2832" t="str">
            <v>INSUMO NACIONAL CAIXA</v>
          </cell>
          <cell r="C2832" t="str">
            <v>PORTA EUCATEX EUCADUR PRONTA PARA PINTURA 60 X 210 X 3,5CM</v>
          </cell>
          <cell r="D2832" t="str">
            <v>UN</v>
          </cell>
          <cell r="E2832">
            <v>158.66</v>
          </cell>
        </row>
        <row r="2833">
          <cell r="A2833">
            <v>11365</v>
          </cell>
          <cell r="B2833" t="str">
            <v>INSUMO NACIONAL CAIXA</v>
          </cell>
          <cell r="C2833" t="str">
            <v>PORTA EUCATEX EUCADUR PRONTA PARA PINTURA 70 X 210 X 3,5CM</v>
          </cell>
          <cell r="D2833" t="str">
            <v>UN</v>
          </cell>
          <cell r="E2833">
            <v>163.04</v>
          </cell>
        </row>
        <row r="2834">
          <cell r="A2834">
            <v>11366</v>
          </cell>
          <cell r="B2834" t="str">
            <v>INSUMO NACIONAL CAIXA</v>
          </cell>
          <cell r="C2834" t="str">
            <v>PORTA EUCATEX EUCADUR PRONTA PARA PINTURA 80 X 210 X 3,5CM</v>
          </cell>
          <cell r="D2834" t="str">
            <v>UN</v>
          </cell>
          <cell r="E2834">
            <v>106.44</v>
          </cell>
        </row>
        <row r="2835">
          <cell r="A2835">
            <v>11367</v>
          </cell>
          <cell r="B2835" t="str">
            <v>INSUMO NACIONAL CAIXA</v>
          </cell>
          <cell r="C2835" t="str">
            <v>PORTA EUCAPLAC CHAPA PINTADA COR 80X210CM E=35MM - EUCATEX</v>
          </cell>
          <cell r="D2835" t="str">
            <v>M2</v>
          </cell>
          <cell r="E2835">
            <v>199.52</v>
          </cell>
        </row>
        <row r="2836">
          <cell r="A2836">
            <v>11378</v>
          </cell>
          <cell r="B2836" t="str">
            <v>INSUMO NACIONAL CAIXA</v>
          </cell>
          <cell r="C2836" t="str">
            <v>TE DE REDUCAO, PVC PBA, BBB, JE, DN 100 X 150 / DE 110 X 60MM, PARA REDE AGUA (NBR 10351)</v>
          </cell>
          <cell r="D2836" t="str">
            <v>UN</v>
          </cell>
          <cell r="E2836">
            <v>65.17</v>
          </cell>
        </row>
        <row r="2837">
          <cell r="A2837">
            <v>11379</v>
          </cell>
          <cell r="B2837" t="str">
            <v>INSUMO NACIONAL CAIXA</v>
          </cell>
          <cell r="C2837" t="str">
            <v>TE DE REDUCAO, PVC PBA, BBB, JE, DN 100 X 75 / DE 110 X 85 MM, PARA REDE AGUA (NBR 10351)</v>
          </cell>
          <cell r="D2837" t="str">
            <v>UN</v>
          </cell>
          <cell r="E2837">
            <v>70.16</v>
          </cell>
        </row>
        <row r="2838">
          <cell r="A2838">
            <v>11421</v>
          </cell>
          <cell r="B2838" t="str">
            <v>INSUMO NACIONAL CAIXA</v>
          </cell>
          <cell r="C2838" t="str">
            <v>TRILHO (TIPO FERROVIA) UTILZADO PARA ESTACAS EM FUNDACOES PREDIAIS</v>
          </cell>
          <cell r="D2838" t="str">
            <v>KG</v>
          </cell>
          <cell r="E2838">
            <v>4.8</v>
          </cell>
        </row>
        <row r="2839">
          <cell r="A2839">
            <v>11426</v>
          </cell>
          <cell r="B2839" t="str">
            <v>INSUMO NACIONAL CAIXA</v>
          </cell>
          <cell r="C2839" t="str">
            <v>!EM PROCESSO DE DESATIVACAO! DINAMITE GELATINOSA 1" - 75%"</v>
          </cell>
          <cell r="D2839" t="str">
            <v>KG</v>
          </cell>
          <cell r="E2839">
            <v>10.55</v>
          </cell>
        </row>
        <row r="2840">
          <cell r="A2840">
            <v>11427</v>
          </cell>
          <cell r="B2840" t="str">
            <v>INSUMO NACIONAL CAIXA</v>
          </cell>
          <cell r="C2840" t="str">
            <v>POLVORA NEGRA</v>
          </cell>
          <cell r="D2840" t="str">
            <v>KG</v>
          </cell>
          <cell r="E2840">
            <v>56.13</v>
          </cell>
        </row>
        <row r="2841">
          <cell r="A2841">
            <v>11429</v>
          </cell>
          <cell r="B2841" t="str">
            <v>INSUMO NACIONAL CAIXA</v>
          </cell>
          <cell r="C2841" t="str">
            <v>!EM PROCESSO DE DESATIVACAO! ESTOPIM DUPLO</v>
          </cell>
          <cell r="D2841" t="str">
            <v>M</v>
          </cell>
          <cell r="E2841">
            <v>1.48</v>
          </cell>
        </row>
        <row r="2842">
          <cell r="A2842">
            <v>11439</v>
          </cell>
          <cell r="B2842" t="str">
            <v>INSUMO NACIONAL CAIXA</v>
          </cell>
          <cell r="C2842" t="str">
            <v>!EM PROCESSO DE DESATIVACAO! DOBRADICA FERRO GALV 1 3/4 X 2"SEM ANEIS</v>
          </cell>
          <cell r="D2842" t="str">
            <v>UN</v>
          </cell>
          <cell r="E2842">
            <v>1.17</v>
          </cell>
        </row>
        <row r="2843">
          <cell r="A2843">
            <v>11441</v>
          </cell>
          <cell r="B2843" t="str">
            <v>INSUMO NACIONAL CAIXA</v>
          </cell>
          <cell r="C2843" t="str">
            <v>!EM PROCESSO DE DESATIVACAO! DOBRADICA FERRO GALV 4 X 3" COMANEIS</v>
          </cell>
          <cell r="D2843" t="str">
            <v>UN</v>
          </cell>
          <cell r="E2843">
            <v>4.3899999999999997</v>
          </cell>
        </row>
        <row r="2844">
          <cell r="A2844">
            <v>11443</v>
          </cell>
          <cell r="B2844" t="str">
            <v>INSUMO NACIONAL CAIXA</v>
          </cell>
          <cell r="C2844" t="str">
            <v>!EM PROCESSO DE DESATIVACAO! DOBRADICA FERRO POLIDO OU GALV3 X 3" E=2MM PINO SOLTO OU REVERSIVEL SEM ANEIS</v>
          </cell>
          <cell r="D2844" t="str">
            <v>UN</v>
          </cell>
          <cell r="E2844">
            <v>5.94</v>
          </cell>
        </row>
        <row r="2845">
          <cell r="A2845">
            <v>11447</v>
          </cell>
          <cell r="B2845" t="str">
            <v>INSUMO NACIONAL CAIXA</v>
          </cell>
          <cell r="C2845" t="str">
            <v>DOBRADICA EM LATAO, 3Â” X 2 Â½Â”, E= 1,9 A 2 MM, COM ANEL, CROMADO, TAMPA BOLA, COM PARAFUSOS.</v>
          </cell>
          <cell r="D2845" t="str">
            <v>UN</v>
          </cell>
          <cell r="E2845">
            <v>22.9</v>
          </cell>
        </row>
        <row r="2846">
          <cell r="A2846">
            <v>11449</v>
          </cell>
          <cell r="B2846" t="str">
            <v>INSUMO NACIONAL CAIXA</v>
          </cell>
          <cell r="C2846" t="str">
            <v>DOBRADICA TIPO PIANO EM ACO/FERRO, 1'' X 3 M, GALVANIZADO, COM PARAFUSOS</v>
          </cell>
          <cell r="D2846" t="str">
            <v>UN</v>
          </cell>
          <cell r="E2846">
            <v>62.44</v>
          </cell>
        </row>
        <row r="2847">
          <cell r="A2847">
            <v>11451</v>
          </cell>
          <cell r="B2847" t="str">
            <v>INSUMO NACIONAL CAIXA</v>
          </cell>
          <cell r="C2847" t="str">
            <v>DOBRADICA TIPO VAI-E-VEM EM ACO/FERRO, TAMANHO 3'', GALVANIZADO, COM PARAFUSOS</v>
          </cell>
          <cell r="D2847" t="str">
            <v>UN</v>
          </cell>
          <cell r="E2847">
            <v>61.4</v>
          </cell>
        </row>
        <row r="2848">
          <cell r="A2848">
            <v>11455</v>
          </cell>
          <cell r="B2848" t="str">
            <v>INSUMO NACIONAL CAIXA</v>
          </cell>
          <cell r="C2848" t="str">
            <v>FERROLHO/FECHO/TARJETA OU TRINCO PINO REDONDO 8" SOBREPOR FERRO     ZINC/GALV OU POLIDO  "</v>
          </cell>
          <cell r="D2848" t="str">
            <v>UN</v>
          </cell>
          <cell r="E2848">
            <v>14.89</v>
          </cell>
        </row>
        <row r="2849">
          <cell r="A2849">
            <v>11456</v>
          </cell>
          <cell r="B2849" t="str">
            <v>INSUMO NACIONAL CAIXA</v>
          </cell>
          <cell r="C2849" t="str">
            <v>FERROLHO/FECHO/TARJETA OU TRINCO PINO REDONDO 12" SOBREPOR FERRO     ZINC/GALV OU POLIDO  "</v>
          </cell>
          <cell r="D2849" t="str">
            <v>UN</v>
          </cell>
          <cell r="E2849">
            <v>18.510000000000002</v>
          </cell>
        </row>
        <row r="2850">
          <cell r="A2850">
            <v>11457</v>
          </cell>
          <cell r="B2850" t="str">
            <v>INSUMO NACIONAL CAIXA</v>
          </cell>
          <cell r="C2850" t="str">
            <v>TARJETA TIPO LIVRE / OCUPADO, CROMADA, PARA PORTA DE BANHEIRO</v>
          </cell>
          <cell r="D2850" t="str">
            <v>UN</v>
          </cell>
          <cell r="E2850">
            <v>22.44</v>
          </cell>
        </row>
        <row r="2851">
          <cell r="A2851">
            <v>11458</v>
          </cell>
          <cell r="B2851" t="str">
            <v>INSUMO NACIONAL CAIXA</v>
          </cell>
          <cell r="C2851" t="str">
            <v>FECHO DE SEGURANCA, TIPO BATOM, EM LATAO / ZAMAC, CROMADO, PARA PORTAS E JANELAS - INCLUI PARAFUSOS</v>
          </cell>
          <cell r="D2851" t="str">
            <v>UN</v>
          </cell>
          <cell r="E2851">
            <v>17.059999999999999</v>
          </cell>
        </row>
        <row r="2852">
          <cell r="A2852">
            <v>11461</v>
          </cell>
          <cell r="B2852" t="str">
            <v>INSUMO NACIONAL CAIXA</v>
          </cell>
          <cell r="C2852" t="str">
            <v>FECHO CHATO SOBREPOR FERRO ZINCADO/NIQUEL/GALV OU POLIDO - 5"</v>
          </cell>
          <cell r="D2852" t="str">
            <v>UN</v>
          </cell>
          <cell r="E2852">
            <v>6.82</v>
          </cell>
        </row>
        <row r="2853">
          <cell r="A2853">
            <v>11462</v>
          </cell>
          <cell r="B2853" t="str">
            <v>INSUMO NACIONAL CAIXA</v>
          </cell>
          <cell r="C2853" t="str">
            <v>GONZO DE SOBREPOR, EM LATAO / ZAMAC, PARA JANELA PIVOTANTE -INCLUI PARAFUSOS</v>
          </cell>
          <cell r="D2853" t="str">
            <v>PAR</v>
          </cell>
          <cell r="E2853">
            <v>12.51</v>
          </cell>
        </row>
        <row r="2854">
          <cell r="A2854">
            <v>11467</v>
          </cell>
          <cell r="B2854" t="str">
            <v>INSUMO NACIONAL CAIXA</v>
          </cell>
          <cell r="C2854" t="str">
            <v>CONJUNTO DE FECHADURA DE SOBREPOR EM FERRO PINTADO, SEM MACANETA, COM CHAVE GRANDE (SEM CILINDRO) - TIPO CAIXAO - COMPLETA</v>
          </cell>
          <cell r="D2854" t="str">
            <v>UN</v>
          </cell>
          <cell r="E2854">
            <v>14.6</v>
          </cell>
        </row>
        <row r="2855">
          <cell r="A2855">
            <v>11468</v>
          </cell>
          <cell r="B2855" t="str">
            <v>INSUMO NACIONAL CAIXA</v>
          </cell>
          <cell r="C2855" t="str">
            <v>FECHADURA DE SOBREPOR, CROMADA, COM CILINDRO REDONDO, PARA ARMARIO E GAVETA DE MADEIRA, COM PORTA DE APROXIMADAMENTE 20MM</v>
          </cell>
          <cell r="D2855" t="str">
            <v>UN</v>
          </cell>
          <cell r="E2855">
            <v>9.14</v>
          </cell>
        </row>
        <row r="2856">
          <cell r="A2856">
            <v>11469</v>
          </cell>
          <cell r="B2856" t="str">
            <v>INSUMO NACIONAL CAIXA</v>
          </cell>
          <cell r="C2856" t="str">
            <v>FECHADURA TRADICIONAL DE EMBUTIR, CROMADA, COM CILINDRO, PARA GAVETAS E MOVEIS DE MADEIRA - COM ABINHAS LATERAIS CURVAS,CHAVES COM PROTECAO PLASTICA</v>
          </cell>
          <cell r="D2856" t="str">
            <v>UN</v>
          </cell>
          <cell r="E2856">
            <v>10.91</v>
          </cell>
        </row>
        <row r="2857">
          <cell r="A2857">
            <v>11470</v>
          </cell>
          <cell r="B2857" t="str">
            <v>INSUMO NACIONAL CAIXA</v>
          </cell>
          <cell r="C2857" t="str">
            <v>FECHADURA AUXILIAR DE EMBUTIR PARA PORTA DE ARMARIO, CROMADA, CAIXA COM CILINDRO REDONDO, CHAPA TESTA E LINGUETA</v>
          </cell>
          <cell r="D2857" t="str">
            <v>UN</v>
          </cell>
          <cell r="E2857">
            <v>20.74</v>
          </cell>
        </row>
        <row r="2858">
          <cell r="A2858">
            <v>11474</v>
          </cell>
          <cell r="B2858" t="str">
            <v>INSUMO NACIONAL CAIXA</v>
          </cell>
          <cell r="C2858" t="str">
            <v>FECHADURA AUXILIAR DE EMBUTIR PARA PORTA DE ARMARIO DE MADEIRA, CROMADA, CHAVE TIPO GORGES, CAIXA COM LINGUETA, CHAPA TESTA E CONTRA CHAPA</v>
          </cell>
          <cell r="D2858" t="str">
            <v>UN</v>
          </cell>
          <cell r="E2858">
            <v>31.66</v>
          </cell>
        </row>
        <row r="2859">
          <cell r="A2859">
            <v>11476</v>
          </cell>
          <cell r="B2859" t="str">
            <v>INSUMO NACIONAL CAIXA</v>
          </cell>
          <cell r="C2859" t="str">
            <v>FECHADURA DE EMBUTIR PARA PORTA INTERNA, TIPO GORGES, MAQUINA 55 MM (SOMENTE MAQUINA, SEM ESPELHO E SEM MACANETA) - NIVEL DE SEGURANCA MEDIO</v>
          </cell>
          <cell r="D2859" t="str">
            <v>UN</v>
          </cell>
          <cell r="E2859">
            <v>25.92</v>
          </cell>
        </row>
        <row r="2860">
          <cell r="A2860">
            <v>11477</v>
          </cell>
          <cell r="B2860" t="str">
            <v>INSUMO NACIONAL CAIXA</v>
          </cell>
          <cell r="C2860" t="str">
            <v>FECHADURA TUBULAR CROMADA, MACANETA DIAMETRO *30* MM, CILINDRO CENTRAL COM CHAVE EXTERNA E BOTAO INTERNO, MAQUINA *70* MM - COMPLETA</v>
          </cell>
          <cell r="D2860" t="str">
            <v>CJ</v>
          </cell>
          <cell r="E2860">
            <v>49.61</v>
          </cell>
        </row>
        <row r="2861">
          <cell r="A2861">
            <v>11478</v>
          </cell>
          <cell r="B2861" t="str">
            <v>INSUMO NACIONAL CAIXA</v>
          </cell>
          <cell r="C2861" t="str">
            <v>FECHADURA DE EMBUTIR PARA PORTA EXTERNA, MAQUINA 55 MM, SEMESPELHO, SEM MACANETA (SOMENTE MAQUINA) - NIVEL DE SEGURANCAMEDIO</v>
          </cell>
          <cell r="D2861" t="str">
            <v>UN</v>
          </cell>
          <cell r="E2861">
            <v>43.27</v>
          </cell>
        </row>
        <row r="2862">
          <cell r="A2862">
            <v>11479</v>
          </cell>
          <cell r="B2862" t="str">
            <v>INSUMO NACIONAL CAIXA</v>
          </cell>
          <cell r="C2862" t="str">
            <v>FECHADURA DE EMBUTIR PARA PORTA EXTERNA, MAQUINA 40 MM, SEMMACANETA, SEM ESPELHO (SOMENTE MAQUINA) - NIVEL DE SEGURANCAMEDIO</v>
          </cell>
          <cell r="D2862" t="str">
            <v>UN</v>
          </cell>
          <cell r="E2862">
            <v>24.66</v>
          </cell>
        </row>
        <row r="2863">
          <cell r="A2863">
            <v>11480</v>
          </cell>
          <cell r="B2863" t="str">
            <v>INSUMO NACIONAL CAIXA</v>
          </cell>
          <cell r="C2863" t="str">
            <v>FECHADURA AUXILIAR SEGURANCA, DE EMBUTIR, REFORCADA, MAQUINADE 40 A 55 MM, COM CILINDRO, CROMADA, PARA PORTA EXTERNA -COMPLETA</v>
          </cell>
          <cell r="D2863" t="str">
            <v>CJ</v>
          </cell>
          <cell r="E2863">
            <v>51.79</v>
          </cell>
        </row>
        <row r="2864">
          <cell r="A2864">
            <v>11481</v>
          </cell>
          <cell r="B2864" t="str">
            <v>INSUMO NACIONAL CAIXA</v>
          </cell>
          <cell r="C2864" t="str">
            <v>FECHADURA DE EMBUTIR PARA PORTA DE BANHEIRO, CHAVE TIPO TRANQUETA, MAQUINA 40 MM, SEM MACANETA, SEM ESPELHO (SOMENTE MAQUINA) - NIVEL SEGURANCA MEDIO</v>
          </cell>
          <cell r="D2864" t="str">
            <v>UN</v>
          </cell>
          <cell r="E2864">
            <v>16.309999999999999</v>
          </cell>
        </row>
        <row r="2865">
          <cell r="A2865">
            <v>11482</v>
          </cell>
          <cell r="B2865" t="str">
            <v>INSUMO NACIONAL CAIXA</v>
          </cell>
          <cell r="C2865" t="str">
            <v>FECHADURA BICO DE PAPAGAIO, MAQUINA *45* MM, CROMADA, COM CHAVE TIPO GORGES BIPARTIDA, PARA PORTA DE CORRER INTERNA - COMPLETA</v>
          </cell>
          <cell r="D2865" t="str">
            <v>CJ</v>
          </cell>
          <cell r="E2865">
            <v>47.04</v>
          </cell>
        </row>
        <row r="2866">
          <cell r="A2866">
            <v>11484</v>
          </cell>
          <cell r="B2866" t="str">
            <v>INSUMO NACIONAL CAIXA</v>
          </cell>
          <cell r="C2866" t="str">
            <v>FECHADURA DE SOBREPOR PARA PORTAO, CAIXA *100* MM, COM CILINDRO, CHAVE SIMPLES, TRINCO LATERAL, EM  LATAO OU ACO CROMADOOU POLIDO, COM OU SEM PINTURA - COMPLETA</v>
          </cell>
          <cell r="D2866" t="str">
            <v>UN</v>
          </cell>
          <cell r="E2866">
            <v>29.87</v>
          </cell>
        </row>
        <row r="2867">
          <cell r="A2867">
            <v>11493</v>
          </cell>
          <cell r="B2867" t="str">
            <v>INSUMO NACIONAL CAIXA</v>
          </cell>
          <cell r="C2867" t="str">
            <v>TE DE REDUCAO, PVC PBA, BBB, JE, DN 75 X 50 / DE 85 X 60 MM,PARA REDE AGUA (NBR 10351)</v>
          </cell>
          <cell r="D2867" t="str">
            <v>UN</v>
          </cell>
          <cell r="E2867">
            <v>34.92</v>
          </cell>
        </row>
        <row r="2868">
          <cell r="A2868">
            <v>11499</v>
          </cell>
          <cell r="B2868" t="str">
            <v>INSUMO NACIONAL CAIXA</v>
          </cell>
          <cell r="C2868" t="str">
            <v>MOLA HIDRAULICA DE PISO P/ VIDRO TEMPERADO 10MM</v>
          </cell>
          <cell r="D2868" t="str">
            <v>UN</v>
          </cell>
          <cell r="E2868">
            <v>1129.27</v>
          </cell>
        </row>
        <row r="2869">
          <cell r="A2869">
            <v>11518</v>
          </cell>
          <cell r="B2869" t="str">
            <v>INSUMO NACIONAL CAIXA</v>
          </cell>
          <cell r="C2869" t="str">
            <v>MACANETA TIPO BOLA, CROMADA,  DIAMETRO APROXIMADO DE *2 1/2*", (SOMENTE MACANETAS)</v>
          </cell>
          <cell r="D2869" t="str">
            <v>PAR</v>
          </cell>
          <cell r="E2869">
            <v>32.75</v>
          </cell>
        </row>
        <row r="2870">
          <cell r="A2870">
            <v>11519</v>
          </cell>
          <cell r="B2870" t="str">
            <v>INSUMO NACIONAL CAIXA</v>
          </cell>
          <cell r="C2870" t="str">
            <v>MACANETA ALAVANCA, RETA OU CURVA, MACICA, CROMADA, COMPRIMENTO DE 10 A 16 CM, ACABAMENTO PADRAO MEDIO - SOMENTE MACANETAS</v>
          </cell>
          <cell r="D2870" t="str">
            <v>PAR</v>
          </cell>
          <cell r="E2870">
            <v>28.39</v>
          </cell>
        </row>
        <row r="2871">
          <cell r="A2871">
            <v>11520</v>
          </cell>
          <cell r="B2871" t="str">
            <v>INSUMO NACIONAL CAIXA</v>
          </cell>
          <cell r="C2871" t="str">
            <v>MACANETA ALAVANCA, RETA SIMPLES / OCA, CROMADA, COMPRIMENTODE 10 A 16 CM, ACABAMENTO PADRAO POPULAR - SOMENTE MACANETAS</v>
          </cell>
          <cell r="D2871" t="str">
            <v>PAR</v>
          </cell>
          <cell r="E2871">
            <v>11.25</v>
          </cell>
        </row>
        <row r="2872">
          <cell r="A2872">
            <v>11522</v>
          </cell>
          <cell r="B2872" t="str">
            <v>INSUMO NACIONAL CAIXA</v>
          </cell>
          <cell r="C2872" t="str">
            <v>PUXADOR CONCHA DE EMBUTIR PARA JANELA / PORTA DE CORRER, EMLATAO CROMADO, COM FURO CENTRAL PARA CHAVE E FUROS PARA PARAFUSOS, *40 X 100* MM  (LARGURA X ALTURA) - SEM FECHADURA</v>
          </cell>
          <cell r="D2872" t="str">
            <v>UN</v>
          </cell>
          <cell r="E2872">
            <v>12.27</v>
          </cell>
        </row>
        <row r="2873">
          <cell r="A2873">
            <v>11523</v>
          </cell>
          <cell r="B2873" t="str">
            <v>INSUMO NACIONAL CAIXA</v>
          </cell>
          <cell r="C2873" t="str">
            <v>PUXADOR CONCHA DE EMBUTIR, EM LATAO CROMADO, PARA PORTA / JANELA DE CORRER, LISO, SEM FURO PARA CHAVE, COM FUROS PARA FIXAR PARAFUSOS, *30 X 90* MM (LARGURA X ALTURA)</v>
          </cell>
          <cell r="D2873" t="str">
            <v>UN</v>
          </cell>
          <cell r="E2873">
            <v>11.48</v>
          </cell>
        </row>
        <row r="2874">
          <cell r="A2874">
            <v>11524</v>
          </cell>
          <cell r="B2874" t="str">
            <v>INSUMO NACIONAL CAIXA</v>
          </cell>
          <cell r="C2874" t="str">
            <v>PUXADOR TIPO PUNHO REDONDO, CENTRAL, EM LATAO CROMADO, COMPRIMENTO DE *110* MM, PARA JANELAS / PORTAS DE CORRER - INCLUIPARAFUSOS</v>
          </cell>
          <cell r="D2874" t="str">
            <v>UN</v>
          </cell>
          <cell r="E2874">
            <v>23.64</v>
          </cell>
        </row>
        <row r="2875">
          <cell r="A2875">
            <v>11540</v>
          </cell>
          <cell r="B2875" t="str">
            <v>INSUMO NACIONAL CAIXA</v>
          </cell>
          <cell r="C2875" t="str">
            <v>!EM PROCESSO DE DESATIVACAO! FECHO CHATO SOBREPOR FERRO ZINCADO/NIQUEL/GALV OU POLIDO - 8"</v>
          </cell>
          <cell r="D2875" t="str">
            <v>UN</v>
          </cell>
          <cell r="E2875">
            <v>11.39</v>
          </cell>
        </row>
        <row r="2876">
          <cell r="A2876">
            <v>11543</v>
          </cell>
          <cell r="B2876" t="str">
            <v>INSUMO NACIONAL CAIXA</v>
          </cell>
          <cell r="C2876" t="str">
            <v>!EM PROCESSO DE DESATIVACAO! FERROLHO/FECHO/TARJETA OU TRINCO PINO REDONDO 4"(10CM) SOBREPOR LATAO CROMADO/POLIDO OU OXIDADO</v>
          </cell>
          <cell r="D2876" t="str">
            <v>UN</v>
          </cell>
          <cell r="E2876">
            <v>21.62</v>
          </cell>
        </row>
        <row r="2877">
          <cell r="A2877">
            <v>11552</v>
          </cell>
          <cell r="B2877" t="str">
            <v>INSUMO NACIONAL CAIXA</v>
          </cell>
          <cell r="C2877" t="str">
            <v>PERFIL U / CANALETA DE ALUMINIO, DE ABAS IGUAIS, 1/2" (1,27X 1,27 CM), PARA PORTA OU JANELA DE CORRER</v>
          </cell>
          <cell r="D2877" t="str">
            <v>M</v>
          </cell>
          <cell r="E2877">
            <v>7.51</v>
          </cell>
        </row>
        <row r="2878">
          <cell r="A2878">
            <v>11554</v>
          </cell>
          <cell r="B2878" t="str">
            <v>INSUMO NACIONAL CAIXA</v>
          </cell>
          <cell r="C2878" t="str">
            <v>!EM PROCESSO DE DESATIVACAO! ENTRADA LATAO CROMADO TIPO 303LA FONTE P/ FECHADURA PORTA INTERNA</v>
          </cell>
          <cell r="D2878" t="str">
            <v>UN</v>
          </cell>
          <cell r="E2878">
            <v>6.14</v>
          </cell>
        </row>
        <row r="2879">
          <cell r="A2879">
            <v>11557</v>
          </cell>
          <cell r="B2879" t="str">
            <v>INSUMO NACIONAL CAIXA</v>
          </cell>
          <cell r="C2879" t="str">
            <v>ESPELHO, RETO OU CURVO, EM LATAO CROMADO, ESPESSURA MINIMA 6MM, LARGURA *43*MM, ALTURA *230*MM - PARA FECHADURA DE EMBUTIR</v>
          </cell>
          <cell r="D2879" t="str">
            <v>PAR</v>
          </cell>
          <cell r="E2879">
            <v>25.31</v>
          </cell>
        </row>
        <row r="2880">
          <cell r="A2880">
            <v>11558</v>
          </cell>
          <cell r="B2880" t="str">
            <v>INSUMO NACIONAL CAIXA</v>
          </cell>
          <cell r="C2880" t="str">
            <v>ESPELHO, RETO OU CURVO, EM LATAO CROMADO, ESPESSURA ATE 6 MM, LARGURA *40*MM, ALTURA *180*MM - PARA FECHADURA DE EMBUTIR</v>
          </cell>
          <cell r="D2880" t="str">
            <v>PAR</v>
          </cell>
          <cell r="E2880">
            <v>10</v>
          </cell>
        </row>
        <row r="2881">
          <cell r="A2881">
            <v>11559</v>
          </cell>
          <cell r="B2881" t="str">
            <v>INSUMO NACIONAL CAIXA</v>
          </cell>
          <cell r="C2881" t="str">
            <v>PINO GUIA, RETO, COM CHAPA DE LATAO CROMADO, 3/4", PARA PORTA / JANELA DE CORRER</v>
          </cell>
          <cell r="D2881" t="str">
            <v>UN</v>
          </cell>
          <cell r="E2881">
            <v>3.45</v>
          </cell>
        </row>
        <row r="2882">
          <cell r="A2882">
            <v>11560</v>
          </cell>
          <cell r="B2882" t="str">
            <v>INSUMO NACIONAL CAIXA</v>
          </cell>
          <cell r="C2882" t="str">
            <v>MOLA AEREA FECHA PORTA, PARA PORTAS COM LARGURA ATE 95 CM</v>
          </cell>
          <cell r="D2882" t="str">
            <v>UN</v>
          </cell>
          <cell r="E2882">
            <v>107.38</v>
          </cell>
        </row>
        <row r="2883">
          <cell r="A2883">
            <v>11561</v>
          </cell>
          <cell r="B2883" t="str">
            <v>INSUMO NACIONAL CAIXA</v>
          </cell>
          <cell r="C2883" t="str">
            <v>MOLA AEREA FECHA PORTA, PARA PORTAS COM LARGURA ATE 110 CM</v>
          </cell>
          <cell r="D2883" t="str">
            <v>UN</v>
          </cell>
          <cell r="E2883">
            <v>126.16</v>
          </cell>
        </row>
        <row r="2884">
          <cell r="A2884">
            <v>11571</v>
          </cell>
          <cell r="B2884" t="str">
            <v>INSUMO NACIONAL CAIXA</v>
          </cell>
          <cell r="C2884" t="str">
            <v>MOLA AEREA FECHA PORTA, PARA PORTAS COM LARGURA ACIMA DE 110CM</v>
          </cell>
          <cell r="D2884" t="str">
            <v>UN</v>
          </cell>
          <cell r="E2884">
            <v>163.13</v>
          </cell>
        </row>
        <row r="2885">
          <cell r="A2885">
            <v>11572</v>
          </cell>
          <cell r="B2885" t="str">
            <v>INSUMO NACIONAL CAIXA</v>
          </cell>
          <cell r="C2885" t="str">
            <v>PRENDEDOR / TRAVA DE PORTA, MONTAGEM PISO / PORTA, EM LATAO/ ZAMAC, CROMADO</v>
          </cell>
          <cell r="D2885" t="str">
            <v>UN</v>
          </cell>
          <cell r="E2885">
            <v>13.84</v>
          </cell>
        </row>
        <row r="2886">
          <cell r="A2886">
            <v>11573</v>
          </cell>
          <cell r="B2886" t="str">
            <v>INSUMO NACIONAL CAIXA</v>
          </cell>
          <cell r="C2886" t="str">
            <v>RODIZIO PARA TRILHO (TIPO NAPOLEAO),  EM LATAO, COM ROLAMENTO EM ACO, 6 MM, PARA JANELA DE CORRER</v>
          </cell>
          <cell r="D2886" t="str">
            <v>UN</v>
          </cell>
          <cell r="E2886">
            <v>5.55</v>
          </cell>
        </row>
        <row r="2887">
          <cell r="A2887">
            <v>11575</v>
          </cell>
          <cell r="B2887" t="str">
            <v>INSUMO NACIONAL CAIXA</v>
          </cell>
          <cell r="C2887" t="str">
            <v>ROLDANA DUPLA, EM ZAMAC COM CHAPA DE LATAO, ROLAMENTOS EM ACO, PARA PORTA E JANELA DE CORRER</v>
          </cell>
          <cell r="D2887" t="str">
            <v>UN</v>
          </cell>
          <cell r="E2887">
            <v>26.26</v>
          </cell>
        </row>
        <row r="2888">
          <cell r="A2888">
            <v>11576</v>
          </cell>
          <cell r="B2888" t="str">
            <v>INSUMO NACIONAL CAIXA</v>
          </cell>
          <cell r="C2888" t="str">
            <v>!EM PROCESSO DE DESATIVACAO! ROLDANA LATAO P/ JANELA GUILHOTINA</v>
          </cell>
          <cell r="D2888" t="str">
            <v>UN</v>
          </cell>
          <cell r="E2888">
            <v>35.26</v>
          </cell>
        </row>
        <row r="2889">
          <cell r="A2889">
            <v>11577</v>
          </cell>
          <cell r="B2889" t="str">
            <v>INSUMO NACIONAL CAIXA</v>
          </cell>
          <cell r="C2889" t="str">
            <v>ROSETA REDONDA DE SOBREPOR, SEM FUROS, EM ACO INOX POLIDO, DIAMETRO APROXIMADO DE 50 MM, PARA FECHADURA DE PORTA - PARAFUSOS INCLUIDOS</v>
          </cell>
          <cell r="D2889" t="str">
            <v>UN</v>
          </cell>
          <cell r="E2889">
            <v>8.0500000000000007</v>
          </cell>
        </row>
        <row r="2890">
          <cell r="A2890">
            <v>11578</v>
          </cell>
          <cell r="B2890" t="str">
            <v>INSUMO NACIONAL CAIXA</v>
          </cell>
          <cell r="C2890" t="str">
            <v>ROSETA QUADRADA, SEM FUROS, EM ACO INOX POLIDO, LARGURA APROXIMADA DE 50 MM, PARA FECHADURA DE PORTA - PARAFUSOS INCLUIDOS</v>
          </cell>
          <cell r="D2890" t="str">
            <v>UN</v>
          </cell>
          <cell r="E2890">
            <v>8.43</v>
          </cell>
        </row>
        <row r="2891">
          <cell r="A2891">
            <v>11580</v>
          </cell>
          <cell r="B2891" t="str">
            <v>INSUMO NACIONAL CAIXA</v>
          </cell>
          <cell r="C2891" t="str">
            <v>TRILHO QUADRADO EM ALUMINIO (VERGALHAO MACICO), 1/4", (*6 X6* CM), PARA RODIZIOS.</v>
          </cell>
          <cell r="D2891" t="str">
            <v>M</v>
          </cell>
          <cell r="E2891">
            <v>9.7799999999999994</v>
          </cell>
        </row>
        <row r="2892">
          <cell r="A2892">
            <v>11581</v>
          </cell>
          <cell r="B2892" t="str">
            <v>INSUMO NACIONAL CAIXA</v>
          </cell>
          <cell r="C2892" t="str">
            <v>TRILHO EM ALUMINIO "U", COM ABAULADO PARA ROLDANA DE PORTA DE CORRER, *40 X 40* MM</v>
          </cell>
          <cell r="D2892" t="str">
            <v>M</v>
          </cell>
          <cell r="E2892">
            <v>21.47</v>
          </cell>
        </row>
        <row r="2893">
          <cell r="A2893">
            <v>11582</v>
          </cell>
          <cell r="B2893" t="str">
            <v>INSUMO NACIONAL CAIXA</v>
          </cell>
          <cell r="C2893" t="str">
            <v>!EM PROCESSO DE DESATIVACAO! EXTENSOR/HASTE DE COMANDO 25MMALUMINIO</v>
          </cell>
          <cell r="D2893" t="str">
            <v>UN</v>
          </cell>
          <cell r="E2893">
            <v>6.86</v>
          </cell>
        </row>
        <row r="2894">
          <cell r="A2894">
            <v>11584</v>
          </cell>
          <cell r="B2894" t="str">
            <v>INSUMO NACIONAL CAIXA</v>
          </cell>
          <cell r="C2894" t="str">
            <v>CHAPA RIGIDA DE FIBRAS DE MADEIRA PRENSADA A QUENTE, LISA, DE *1,22 X 2,44* M,  E = 2,5 MM</v>
          </cell>
          <cell r="D2894" t="str">
            <v>UN</v>
          </cell>
          <cell r="E2894">
            <v>95.37</v>
          </cell>
        </row>
        <row r="2895">
          <cell r="A2895">
            <v>11587</v>
          </cell>
          <cell r="B2895" t="str">
            <v>INSUMO NACIONAL CAIXA</v>
          </cell>
          <cell r="C2895" t="str">
            <v>FORRO DE PVC EM REGUA DE 100 MM (COM COLOCACAO, EXCLUSIVE ESTRUTURA DE SUPORTE)</v>
          </cell>
          <cell r="D2895" t="str">
            <v>M2</v>
          </cell>
          <cell r="E2895">
            <v>30</v>
          </cell>
        </row>
        <row r="2896">
          <cell r="A2896">
            <v>11588</v>
          </cell>
          <cell r="B2896" t="str">
            <v>INSUMO NACIONAL CAIXA</v>
          </cell>
          <cell r="C2896" t="str">
            <v>GABIAO MANTA (COLCHAO) MALHA HEXAGONAL 6 X 8 CM (ZN/AL + PVC), FIO 2 MM, REVESTIDO COM PVC, DIMENSOES 4,0 X 2,0 X 0,23 M(C X L X A)</v>
          </cell>
          <cell r="D2896" t="str">
            <v>UN</v>
          </cell>
          <cell r="E2896">
            <v>685.18</v>
          </cell>
        </row>
        <row r="2897">
          <cell r="A2897">
            <v>11590</v>
          </cell>
          <cell r="B2897" t="str">
            <v>INSUMO NACIONAL CAIXA</v>
          </cell>
          <cell r="C2897" t="str">
            <v>GABIAO MANTA (COLCHAO) MALHA HEXAGONAL 8 X 10 CM (ZN/AL), FIO 2,0 MM, DIMENSOES 4,0 X 2,0 X 0,3 M (C X L X A)</v>
          </cell>
          <cell r="D2897" t="str">
            <v>UN</v>
          </cell>
          <cell r="E2897">
            <v>695.77</v>
          </cell>
        </row>
        <row r="2898">
          <cell r="A2898">
            <v>11591</v>
          </cell>
          <cell r="B2898" t="str">
            <v>INSUMO NACIONAL CAIXA</v>
          </cell>
          <cell r="C2898" t="str">
            <v>GABIAO MANTA (COLCHAO) MALHA HEXAGONAL 6 X 8 CM (ZN/AL), FIO2,0 MM, DIMENSOES 4,0 X 2,0 X 0,23 M (C X L X A)</v>
          </cell>
          <cell r="D2898" t="str">
            <v>UN</v>
          </cell>
          <cell r="E2898">
            <v>667.64</v>
          </cell>
        </row>
        <row r="2899">
          <cell r="A2899">
            <v>11592</v>
          </cell>
          <cell r="B2899" t="str">
            <v>INSUMO NACIONAL CAIXA</v>
          </cell>
          <cell r="C2899" t="str">
            <v>GABIAO TIPO CAIXA, MALHA HEXAGONAL 8 X 10 CM (ZN/AL + PVC),FIO 2,4 MM, DIMENSOES 2,0 X 1,0 X 0,5 M (C X L X A)</v>
          </cell>
          <cell r="D2899" t="str">
            <v>UN</v>
          </cell>
          <cell r="E2899">
            <v>291.2</v>
          </cell>
        </row>
        <row r="2900">
          <cell r="A2900">
            <v>11593</v>
          </cell>
          <cell r="B2900" t="str">
            <v>INSUMO NACIONAL CAIXA</v>
          </cell>
          <cell r="C2900" t="str">
            <v>GABIAO TIPO CAIXA MALHA HEXAGONAL 8 X 10 CM (ZN/AL + PVC),FIO 2,4 MM, DIMENSOES 2,0 X 1,0 X 1,0 M (C X L X A)</v>
          </cell>
          <cell r="D2900" t="str">
            <v>UN</v>
          </cell>
          <cell r="E2900">
            <v>407.16</v>
          </cell>
        </row>
        <row r="2901">
          <cell r="A2901">
            <v>11594</v>
          </cell>
          <cell r="B2901" t="str">
            <v>INSUMO NACIONAL CAIXA</v>
          </cell>
          <cell r="C2901" t="str">
            <v>GABIAO SACO MALHA HEXAGONAL 8 X 10 CM (ZN/AL + PVC),  FIO 2,4 MM, DIMENSOES 3,0 X 0,65 M</v>
          </cell>
          <cell r="D2901" t="str">
            <v>UN</v>
          </cell>
          <cell r="E2901">
            <v>218.39</v>
          </cell>
        </row>
        <row r="2902">
          <cell r="A2902">
            <v>11596</v>
          </cell>
          <cell r="B2902" t="str">
            <v>INSUMO NACIONAL CAIXA</v>
          </cell>
          <cell r="C2902" t="str">
            <v>GABIAO  TIPO CAIXA, MALHA HEXAGONAL 8 X 10 CM (ZN/AL), FIO 2,7 MM, DIMENSOES 2,0 X 1,0 X 0,5 M (C X L X A)</v>
          </cell>
          <cell r="D2902" t="str">
            <v>UN</v>
          </cell>
          <cell r="E2902">
            <v>231.26</v>
          </cell>
        </row>
        <row r="2903">
          <cell r="A2903">
            <v>11597</v>
          </cell>
          <cell r="B2903" t="str">
            <v>INSUMO NACIONAL CAIXA</v>
          </cell>
          <cell r="C2903" t="str">
            <v>GABIAO TIPO CAIXA MALHA HEXAGONAL 8 X 10 CM (ZN/AL), FIO 2,7MM, DIMENSOES 2,0 X 1,0 X 1,0 M (C X L X A)</v>
          </cell>
          <cell r="D2903" t="str">
            <v>UN</v>
          </cell>
          <cell r="E2903">
            <v>338.63</v>
          </cell>
        </row>
        <row r="2904">
          <cell r="A2904">
            <v>11599</v>
          </cell>
          <cell r="B2904" t="str">
            <v>INSUMO NACIONAL CAIXA</v>
          </cell>
          <cell r="C2904" t="str">
            <v>GABIAO SACO MALHA HEXAGONAL 8 X 10 CM (ZN/AL), FIO 2,7 MM, DIMENSOES 4,0 X 0,65 M</v>
          </cell>
          <cell r="D2904" t="str">
            <v>UN</v>
          </cell>
          <cell r="E2904">
            <v>290.43</v>
          </cell>
        </row>
        <row r="2905">
          <cell r="A2905">
            <v>11607</v>
          </cell>
          <cell r="B2905" t="str">
            <v>INSUMO NACIONAL CAIXA</v>
          </cell>
          <cell r="C2905" t="str">
            <v>!EM PROCESSO DE DESATIVACAO! FELTRO ONDALIT LARGURA = 1,00 M</v>
          </cell>
          <cell r="D2905" t="str">
            <v>M</v>
          </cell>
          <cell r="E2905">
            <v>9.84</v>
          </cell>
        </row>
        <row r="2906">
          <cell r="A2906">
            <v>11609</v>
          </cell>
          <cell r="B2906" t="str">
            <v>INSUMO NACIONAL CAIXA</v>
          </cell>
          <cell r="C2906" t="str">
            <v>SOLUCAO ASFALTICA ELASTOMERICA PARA IMPRIMACAO, APLICACAO AFRIO</v>
          </cell>
          <cell r="D2906" t="str">
            <v>L</v>
          </cell>
          <cell r="E2906">
            <v>9.7200000000000006</v>
          </cell>
        </row>
        <row r="2907">
          <cell r="A2907">
            <v>11611</v>
          </cell>
          <cell r="B2907" t="str">
            <v>INSUMO NACIONAL CAIXA</v>
          </cell>
          <cell r="C2907" t="str">
            <v>!EM PROCESSO DE DESATIVACAO! GUINDAUTO HIDRAULICO, CARGA MAX7,7 TON.  (A 5,52M), AL TURA MAX = 8,64M, P/ MONTAGEM SOBRECHASSIS DE CAMINHAO**CAIXA**</v>
          </cell>
          <cell r="D2907" t="str">
            <v>UN</v>
          </cell>
          <cell r="E2907">
            <v>74618.740000000005</v>
          </cell>
        </row>
        <row r="2908">
          <cell r="A2908">
            <v>11613</v>
          </cell>
          <cell r="B2908" t="str">
            <v>INSUMO NACIONAL CAIXA</v>
          </cell>
          <cell r="C2908" t="str">
            <v>VEICULO TIPO FURGAO 1.4 MANUAL, 4 VELOCIDADES, TOTAL FLEX, CAP 953 KG, POTENCIA 78/80 CV, PARA  2 PASSAGEIROS</v>
          </cell>
          <cell r="D2908" t="str">
            <v>UN</v>
          </cell>
          <cell r="E2908">
            <v>61540.47</v>
          </cell>
        </row>
        <row r="2909">
          <cell r="A2909">
            <v>11614</v>
          </cell>
          <cell r="B2909" t="str">
            <v>INSUMO NACIONAL CAIXA</v>
          </cell>
          <cell r="C2909" t="str">
            <v>!EM PROCESSO DE DESATIVACAO! ESPUMA DE POLIURETANO E=20 A 25MM TEMP DE TRABALHO -50 A +100 GC DENS 29 A 35KG/M3</v>
          </cell>
          <cell r="D2909" t="str">
            <v>M2</v>
          </cell>
          <cell r="E2909">
            <v>38.54</v>
          </cell>
        </row>
        <row r="2910">
          <cell r="A2910">
            <v>11615</v>
          </cell>
          <cell r="B2910" t="str">
            <v>INSUMO NACIONAL CAIXA</v>
          </cell>
          <cell r="C2910" t="str">
            <v>POLIESTIRENO EXPANDIDO/EPS (ISOPOR), TIPO 2F, PLACA, ISOLAMENTO TERMOACUSTICO, E = 10 MM, 1000 X 500 MM</v>
          </cell>
          <cell r="D2910" t="str">
            <v>M2</v>
          </cell>
          <cell r="E2910">
            <v>1.88</v>
          </cell>
        </row>
        <row r="2911">
          <cell r="A2911">
            <v>11616</v>
          </cell>
          <cell r="B2911" t="str">
            <v>INSUMO NACIONAL CAIXA</v>
          </cell>
          <cell r="C2911" t="str">
            <v>MARTELO DEMOLIDOR PNEUMATICO MANUAL, PADRAO, PESO DE 32 KG</v>
          </cell>
          <cell r="D2911" t="str">
            <v>UN</v>
          </cell>
          <cell r="E2911">
            <v>7740.23</v>
          </cell>
        </row>
        <row r="2912">
          <cell r="A2912">
            <v>11617</v>
          </cell>
          <cell r="B2912" t="str">
            <v>INSUMO NACIONAL CAIXA</v>
          </cell>
          <cell r="C2912" t="str">
            <v>!EM PROCESSO DE DESATIVACAO! JUNTA LATAO P/ PISO H =15MM E=3MM</v>
          </cell>
          <cell r="D2912" t="str">
            <v>KG</v>
          </cell>
          <cell r="E2912">
            <v>6.44</v>
          </cell>
        </row>
        <row r="2913">
          <cell r="A2913">
            <v>11621</v>
          </cell>
          <cell r="B2913" t="str">
            <v>INSUMO NACIONAL CAIXA</v>
          </cell>
          <cell r="C2913" t="str">
            <v>MANTA IMPERMEABILIZANTE A BASE DE ASFALTO MODIFICADO C/ ELASTOMEROS DESBS TIPO TORODIM ALUMINIO E = 3MM VIAPOL OU EQUIV</v>
          </cell>
          <cell r="D2913" t="str">
            <v>M2</v>
          </cell>
          <cell r="E2913">
            <v>33.619999999999997</v>
          </cell>
        </row>
        <row r="2914">
          <cell r="A2914">
            <v>11622</v>
          </cell>
          <cell r="B2914" t="str">
            <v>INSUMO NACIONAL CAIXA</v>
          </cell>
          <cell r="C2914" t="str">
            <v>SELANTE A BASE DE ALCATRAO E POLIURETANO PARA JUNTAS HORIZONTAIS</v>
          </cell>
          <cell r="D2914" t="str">
            <v>KG</v>
          </cell>
          <cell r="E2914">
            <v>56.09</v>
          </cell>
        </row>
        <row r="2915">
          <cell r="A2915">
            <v>11625</v>
          </cell>
          <cell r="B2915" t="str">
            <v>INSUMO NACIONAL CAIXA</v>
          </cell>
          <cell r="C2915" t="str">
            <v>!EM PROCESSO DE DESATIVACAO! TINTA PRIMARIA BETUMINOSA EM SUSPENSAO AQUOSA</v>
          </cell>
          <cell r="D2915" t="str">
            <v>KG</v>
          </cell>
          <cell r="E2915">
            <v>6.52</v>
          </cell>
        </row>
        <row r="2916">
          <cell r="A2916">
            <v>11638</v>
          </cell>
          <cell r="B2916" t="str">
            <v>INSUMO NACIONAL CAIXA</v>
          </cell>
          <cell r="C2916" t="str">
            <v>CAIXA DE CONCRETO PRE-MOLDADO PARA AR-CONDICIONADO DE JANELA, DE *80 X 54 X 76,5* CM (L X A X P)</v>
          </cell>
          <cell r="D2916" t="str">
            <v>UN</v>
          </cell>
          <cell r="E2916">
            <v>108.11</v>
          </cell>
        </row>
        <row r="2917">
          <cell r="A2917">
            <v>11641</v>
          </cell>
          <cell r="B2917" t="str">
            <v>INSUMO NACIONAL CAIXA</v>
          </cell>
          <cell r="C2917" t="str">
            <v>LAJOTA CERAMICA 20 X 30 CM PARA LAJE PRE-MOLDADA</v>
          </cell>
          <cell r="D2917" t="str">
            <v>M2</v>
          </cell>
          <cell r="E2917">
            <v>9.65</v>
          </cell>
        </row>
        <row r="2918">
          <cell r="A2918">
            <v>11643</v>
          </cell>
          <cell r="B2918" t="str">
            <v>INSUMO NACIONAL CAIXA</v>
          </cell>
          <cell r="C2918" t="str">
            <v>!EM PROCESSO DE DESATIVACAO! VIGOTA CONCRETO ARMADO PRE-MOLDADO 0,10X0,10X1,00M</v>
          </cell>
          <cell r="D2918" t="str">
            <v>UN</v>
          </cell>
          <cell r="E2918">
            <v>9.09</v>
          </cell>
        </row>
        <row r="2919">
          <cell r="A2919">
            <v>11644</v>
          </cell>
          <cell r="B2919" t="str">
            <v>INSUMO NACIONAL CAIXA</v>
          </cell>
          <cell r="C2919" t="str">
            <v>!EM PROCESSO DE DESATIVACAO! LAJE CONCR ARMAD PREMOLD CIRCULAR P/ TRANSICAO POCO VISITA DN 1200MM,   C/ FURO DN 600 MM</v>
          </cell>
          <cell r="D2919" t="str">
            <v>UN</v>
          </cell>
          <cell r="E2919">
            <v>244.99</v>
          </cell>
        </row>
        <row r="2920">
          <cell r="A2920">
            <v>11645</v>
          </cell>
          <cell r="B2920" t="str">
            <v>INSUMO NACIONAL CAIXA</v>
          </cell>
          <cell r="C2920" t="str">
            <v>!EM PROCESSO DE DESATIVACAO! LAJE CONCR ARMAD PREMOLD CIRCULAR P/ TRANSICAO POCO VISITA DN 900 MM,   C/ FURO DN 600 MM</v>
          </cell>
          <cell r="D2920" t="str">
            <v>UN</v>
          </cell>
          <cell r="E2920">
            <v>161.71</v>
          </cell>
        </row>
        <row r="2921">
          <cell r="A2921">
            <v>11646</v>
          </cell>
          <cell r="B2921" t="str">
            <v>INSUMO NACIONAL CAIXA</v>
          </cell>
          <cell r="C2921" t="str">
            <v>!EM PROCESSO DE DESATIVACAO! LAJE CONCR ARMAD PREMOLD CIRCULAR P/TAMPA POCO VISITA DN 700 MM, ESP =10 CM</v>
          </cell>
          <cell r="D2921" t="str">
            <v>UN</v>
          </cell>
          <cell r="E2921">
            <v>69.09</v>
          </cell>
        </row>
        <row r="2922">
          <cell r="A2922">
            <v>11647</v>
          </cell>
          <cell r="B2922" t="str">
            <v>INSUMO NACIONAL CAIXA</v>
          </cell>
          <cell r="C2922" t="str">
            <v>!EM PROCESSO DE DESATIVACAO! LAJE EXCENTRICA CONC ARM PRE-MOLDADO DN 1,00M FURO=0,53M E=12CM</v>
          </cell>
          <cell r="D2922" t="str">
            <v>UN</v>
          </cell>
          <cell r="E2922">
            <v>224.37</v>
          </cell>
        </row>
        <row r="2923">
          <cell r="A2923">
            <v>11648</v>
          </cell>
          <cell r="B2923" t="str">
            <v>INSUMO NACIONAL CAIXA</v>
          </cell>
          <cell r="C2923" t="str">
            <v>!EM PROCESSO DE DESATIVACAO! LAJE EXCENTRICA CONC ARM PRE-MOLDADO DN 1,10M FURO=0,60M E=12CM</v>
          </cell>
          <cell r="D2923" t="str">
            <v>UN</v>
          </cell>
          <cell r="E2923">
            <v>226.4</v>
          </cell>
        </row>
        <row r="2924">
          <cell r="A2924">
            <v>11649</v>
          </cell>
          <cell r="B2924" t="str">
            <v>INSUMO NACIONAL CAIXA</v>
          </cell>
          <cell r="C2924" t="str">
            <v>LAJE PRE-MOLDADA DE TRANSICAO EXCENTRICA EM CONCRETO ARMADO,DN 1200 MM, FURO CIRCULAR DN 600 MM, ESPESSURA 12 CM</v>
          </cell>
          <cell r="D2924" t="str">
            <v>UN</v>
          </cell>
          <cell r="E2924">
            <v>234.73</v>
          </cell>
        </row>
        <row r="2925">
          <cell r="A2925">
            <v>11650</v>
          </cell>
          <cell r="B2925" t="str">
            <v>INSUMO NACIONAL CAIXA</v>
          </cell>
          <cell r="C2925" t="str">
            <v>LAJE PRE-MOLDADA DE TRANSICAO EXCENTRICA EM CONCRETO ARMADO,DN 1500 MM, FURO CIRCULAR DN 530 MM, ESPESSURA 15 CM</v>
          </cell>
          <cell r="D2925" t="str">
            <v>UN</v>
          </cell>
          <cell r="E2925">
            <v>400.09</v>
          </cell>
        </row>
        <row r="2926">
          <cell r="A2926">
            <v>11651</v>
          </cell>
          <cell r="B2926" t="str">
            <v>INSUMO NACIONAL CAIXA</v>
          </cell>
          <cell r="C2926" t="str">
            <v>PERFURATRIZ PNEUMATICA MANUAL DE PESO MEDIO, 18KG, COMPRIMENTO DE CURSO DE 6 M, DIAMETRO DO PISTAO DE 5,5 CM</v>
          </cell>
          <cell r="D2926" t="str">
            <v>UN</v>
          </cell>
          <cell r="E2926">
            <v>6346.77</v>
          </cell>
        </row>
        <row r="2927">
          <cell r="A2927">
            <v>11652</v>
          </cell>
          <cell r="B2927" t="str">
            <v>INSUMO NACIONAL CAIXA</v>
          </cell>
          <cell r="C2927" t="str">
            <v>VIBRADOR DE IMERSAO, DIAMETRO DA PONTEIRA DE *35* MM, COM MOTOR 4 TEMPOS A GASOLINA DE 5,5 HP (5,5 CV)</v>
          </cell>
          <cell r="D2927" t="str">
            <v>UN</v>
          </cell>
          <cell r="E2927">
            <v>2088.1999999999998</v>
          </cell>
        </row>
        <row r="2928">
          <cell r="A2928">
            <v>11655</v>
          </cell>
          <cell r="B2928" t="str">
            <v>INSUMO NACIONAL CAIXA</v>
          </cell>
          <cell r="C2928" t="str">
            <v>TE SANITARIO, PVC, DN 100 X 50 MM, SERIE NORMAL, PARA ESGOTOPREDIAL</v>
          </cell>
          <cell r="D2928" t="str">
            <v>UN</v>
          </cell>
          <cell r="E2928">
            <v>9.2899999999999991</v>
          </cell>
        </row>
        <row r="2929">
          <cell r="A2929">
            <v>11656</v>
          </cell>
          <cell r="B2929" t="str">
            <v>INSUMO NACIONAL CAIXA</v>
          </cell>
          <cell r="C2929" t="str">
            <v>TE SANITARIO, PVC, DN 100 X 75 MM, SERIE NORMAL PARA ESGOTOPREDIAL</v>
          </cell>
          <cell r="D2929" t="str">
            <v>UN</v>
          </cell>
          <cell r="E2929">
            <v>9.57</v>
          </cell>
        </row>
        <row r="2930">
          <cell r="A2930">
            <v>11657</v>
          </cell>
          <cell r="B2930" t="str">
            <v>INSUMO NACIONAL CAIXA</v>
          </cell>
          <cell r="C2930" t="str">
            <v>TE SANITARIO, PVC, DN 75 X 50 MM, SERIE NORMAL PARA ESGOTO PREDIAL</v>
          </cell>
          <cell r="D2930" t="str">
            <v>UN</v>
          </cell>
          <cell r="E2930">
            <v>8.07</v>
          </cell>
        </row>
        <row r="2931">
          <cell r="A2931">
            <v>11658</v>
          </cell>
          <cell r="B2931" t="str">
            <v>INSUMO NACIONAL CAIXA</v>
          </cell>
          <cell r="C2931" t="str">
            <v>TE SANITARIO, PVC, DN 75 X 75 MM, SERIE NORMAL PARA ESGOTO PREDIAL</v>
          </cell>
          <cell r="D2931" t="str">
            <v>UN</v>
          </cell>
          <cell r="E2931">
            <v>9.1199999999999992</v>
          </cell>
        </row>
        <row r="2932">
          <cell r="A2932">
            <v>11663</v>
          </cell>
          <cell r="B2932" t="str">
            <v>INSUMO NACIONAL CAIXA</v>
          </cell>
          <cell r="C2932" t="str">
            <v>TIL TUBO QUEDA, EM PVC, JE, BBB, DN 100 X 100 MM, PARA REDECOLETORA DE ESGOTO (NBR 10569)</v>
          </cell>
          <cell r="D2932" t="str">
            <v>UN</v>
          </cell>
          <cell r="E2932">
            <v>209.87</v>
          </cell>
        </row>
        <row r="2933">
          <cell r="A2933">
            <v>11665</v>
          </cell>
          <cell r="B2933" t="str">
            <v>INSUMO NACIONAL CAIXA</v>
          </cell>
          <cell r="C2933" t="str">
            <v>TIL TUBO QUEDA, EM PVC, JE, BBB, DN 150 X 150 MM, PARA REDECOLETORA DE ESGOTO (NBR 10569)</v>
          </cell>
          <cell r="D2933" t="str">
            <v>UN</v>
          </cell>
          <cell r="E2933">
            <v>927.98</v>
          </cell>
        </row>
        <row r="2934">
          <cell r="A2934">
            <v>11666</v>
          </cell>
          <cell r="B2934" t="str">
            <v>INSUMO NACIONAL CAIXA</v>
          </cell>
          <cell r="C2934" t="str">
            <v>TIL TUBO QUEDA, EM PVC, JE, BBB, DN 200 X 150 MM, PARA REDECOLETORA DE ESGOTO (NBR 10569)</v>
          </cell>
          <cell r="D2934" t="str">
            <v>UN</v>
          </cell>
          <cell r="E2934">
            <v>935.36</v>
          </cell>
        </row>
        <row r="2935">
          <cell r="A2935">
            <v>11667</v>
          </cell>
          <cell r="B2935" t="str">
            <v>INSUMO NACIONAL CAIXA</v>
          </cell>
          <cell r="C2935" t="str">
            <v>TIL TUBO QUEDA, EM PVC, JE, BBB, DN 250 X 150 MM, PARA REDECOLETORA DE ESGOTO (NBR 10569)</v>
          </cell>
          <cell r="D2935" t="str">
            <v>UN</v>
          </cell>
          <cell r="E2935">
            <v>1067.4100000000001</v>
          </cell>
        </row>
        <row r="2936">
          <cell r="A2936">
            <v>11668</v>
          </cell>
          <cell r="B2936" t="str">
            <v>INSUMO NACIONAL CAIXA</v>
          </cell>
          <cell r="C2936" t="str">
            <v>TIL TUBO QUEDA, EM PVC, JE, BBB, DN 300 X 150 MM, PARA REDECOLETORA DE ESGOTO (NBR 10569)</v>
          </cell>
          <cell r="D2936" t="str">
            <v>UN</v>
          </cell>
          <cell r="E2936">
            <v>1149.49</v>
          </cell>
        </row>
        <row r="2937">
          <cell r="A2937">
            <v>11669</v>
          </cell>
          <cell r="B2937" t="str">
            <v>INSUMO NACIONAL CAIXA</v>
          </cell>
          <cell r="C2937" t="str">
            <v>REGISTRO DE ESFERA, PVC, COM VOLANTE, VS, ROSCAVEL, DN 1 1/4", COM CORPO DIVIDIDO</v>
          </cell>
          <cell r="D2937" t="str">
            <v>UN</v>
          </cell>
          <cell r="E2937">
            <v>27.46</v>
          </cell>
        </row>
        <row r="2938">
          <cell r="A2938">
            <v>11670</v>
          </cell>
          <cell r="B2938" t="str">
            <v>INSUMO NACIONAL CAIXA</v>
          </cell>
          <cell r="C2938" t="str">
            <v>REGISTRO DE ESFERA, PVC, COM VOLANTE, VS, ROSCAVEL, DN 1/2",COM CORPO DIVIDIDO</v>
          </cell>
          <cell r="D2938" t="str">
            <v>UN</v>
          </cell>
          <cell r="E2938">
            <v>10.52</v>
          </cell>
        </row>
        <row r="2939">
          <cell r="A2939">
            <v>11671</v>
          </cell>
          <cell r="B2939" t="str">
            <v>INSUMO NACIONAL CAIXA</v>
          </cell>
          <cell r="C2939" t="str">
            <v>REGISTRO DE ESFERA, PVC, COM VOLANTE, VS, ROSCAVEL, DN 2", COM CORPO DIVIDIDO</v>
          </cell>
          <cell r="D2939" t="str">
            <v>UN</v>
          </cell>
          <cell r="E2939">
            <v>44.13</v>
          </cell>
        </row>
        <row r="2940">
          <cell r="A2940">
            <v>11672</v>
          </cell>
          <cell r="B2940" t="str">
            <v>INSUMO NACIONAL CAIXA</v>
          </cell>
          <cell r="C2940" t="str">
            <v>REGISTRO DE ESFERA, PVC, COM VOLANTE, VS, ROSCAVEL, DN 1 1/2", COM CORPO DIVIDIDO</v>
          </cell>
          <cell r="D2940" t="str">
            <v>UN</v>
          </cell>
          <cell r="E2940">
            <v>28.84</v>
          </cell>
        </row>
        <row r="2941">
          <cell r="A2941">
            <v>11673</v>
          </cell>
          <cell r="B2941" t="str">
            <v>INSUMO NACIONAL CAIXA</v>
          </cell>
          <cell r="C2941" t="str">
            <v>REGISTRO DE ESFERA, PVC, COM VOLANTE, VS, SOLDAVEL, DN 20 MM, COM CORPO DIVIDIDO</v>
          </cell>
          <cell r="D2941" t="str">
            <v>UN</v>
          </cell>
          <cell r="E2941">
            <v>9.92</v>
          </cell>
        </row>
        <row r="2942">
          <cell r="A2942">
            <v>11674</v>
          </cell>
          <cell r="B2942" t="str">
            <v>INSUMO NACIONAL CAIXA</v>
          </cell>
          <cell r="C2942" t="str">
            <v>REGISTRO DE ESFERA, PVC, COM VOLANTE, VS, SOLDAVEL, DN 25 MM, COM CORPO DIVIDIDO</v>
          </cell>
          <cell r="D2942" t="str">
            <v>UN</v>
          </cell>
          <cell r="E2942">
            <v>12.78</v>
          </cell>
        </row>
        <row r="2943">
          <cell r="A2943">
            <v>11675</v>
          </cell>
          <cell r="B2943" t="str">
            <v>INSUMO NACIONAL CAIXA</v>
          </cell>
          <cell r="C2943" t="str">
            <v>REGISTRO DE ESFERA, PVC, COM VOLANTE, VS, SOLDAVEL, DN 32 MM, COM CORPO DIVIDIDO</v>
          </cell>
          <cell r="D2943" t="str">
            <v>UN</v>
          </cell>
          <cell r="E2943">
            <v>20.29</v>
          </cell>
        </row>
        <row r="2944">
          <cell r="A2944">
            <v>11676</v>
          </cell>
          <cell r="B2944" t="str">
            <v>INSUMO NACIONAL CAIXA</v>
          </cell>
          <cell r="C2944" t="str">
            <v>REGISTRO DE ESFERA, PVC, COM VOLANTE, VS, SOLDAVEL, DN 40 MM, COM CORPO DIVIDIDO</v>
          </cell>
          <cell r="D2944" t="str">
            <v>UN</v>
          </cell>
          <cell r="E2944">
            <v>27.14</v>
          </cell>
        </row>
        <row r="2945">
          <cell r="A2945">
            <v>11677</v>
          </cell>
          <cell r="B2945" t="str">
            <v>INSUMO NACIONAL CAIXA</v>
          </cell>
          <cell r="C2945" t="str">
            <v>REGISTRO DE ESFERA, PVC, COM VOLANTE, VS, SOLDAVEL, DN 50 MM, COM CORPO DIVIDIDO</v>
          </cell>
          <cell r="D2945" t="str">
            <v>UN</v>
          </cell>
          <cell r="E2945">
            <v>28.03</v>
          </cell>
        </row>
        <row r="2946">
          <cell r="A2946">
            <v>11678</v>
          </cell>
          <cell r="B2946" t="str">
            <v>INSUMO NACIONAL CAIXA</v>
          </cell>
          <cell r="C2946" t="str">
            <v>REGISTRO DE ESFERA, PVC, COM VOLANTE, VS, SOLDAVEL, DN 60 MM, COM CORPO DIVIDIDO</v>
          </cell>
          <cell r="D2946" t="str">
            <v>UN</v>
          </cell>
          <cell r="E2946">
            <v>51.34</v>
          </cell>
        </row>
        <row r="2947">
          <cell r="A2947">
            <v>11679</v>
          </cell>
          <cell r="B2947" t="str">
            <v>INSUMO NACIONAL CAIXA</v>
          </cell>
          <cell r="C2947" t="str">
            <v>BRACO OU HASTE COM CANOPLA PLASTICA, 1/2", PARA CHUVEIRO ELETRICO</v>
          </cell>
          <cell r="D2947" t="str">
            <v>UN</v>
          </cell>
          <cell r="E2947">
            <v>6.02</v>
          </cell>
        </row>
        <row r="2948">
          <cell r="A2948">
            <v>11680</v>
          </cell>
          <cell r="B2948" t="str">
            <v>INSUMO NACIONAL CAIXA</v>
          </cell>
          <cell r="C2948" t="str">
            <v>BRACO OU HASTE COM CANOPLA PLASTICA, 1/2", PARA CHUVEIRO SIMPLES</v>
          </cell>
          <cell r="D2948" t="str">
            <v>UN</v>
          </cell>
          <cell r="E2948">
            <v>4.96</v>
          </cell>
        </row>
        <row r="2949">
          <cell r="A2949">
            <v>11681</v>
          </cell>
          <cell r="B2949" t="str">
            <v>INSUMO NACIONAL CAIXA</v>
          </cell>
          <cell r="C2949" t="str">
            <v>ENGATE/RABICHO FLEXIVEL PLASTICO (PVC OU ABS) BRANCO 1/2 " X40 CM</v>
          </cell>
          <cell r="D2949" t="str">
            <v>UN</v>
          </cell>
          <cell r="E2949">
            <v>5.14</v>
          </cell>
        </row>
        <row r="2950">
          <cell r="A2950">
            <v>11683</v>
          </cell>
          <cell r="B2950" t="str">
            <v>INSUMO NACIONAL CAIXA</v>
          </cell>
          <cell r="C2950" t="str">
            <v>ENGATE / RABICHO FLEXIVEL INOX 1/2 " X 30 CM</v>
          </cell>
          <cell r="D2950" t="str">
            <v>UN</v>
          </cell>
          <cell r="E2950">
            <v>35.31</v>
          </cell>
        </row>
        <row r="2951">
          <cell r="A2951">
            <v>11684</v>
          </cell>
          <cell r="B2951" t="str">
            <v>INSUMO NACIONAL CAIXA</v>
          </cell>
          <cell r="C2951" t="str">
            <v>ENGATE / RABICHO FLEXIVEL INOX 1/2 " X 40 CM</v>
          </cell>
          <cell r="D2951" t="str">
            <v>UN</v>
          </cell>
          <cell r="E2951">
            <v>38.65</v>
          </cell>
        </row>
        <row r="2952">
          <cell r="A2952">
            <v>11685</v>
          </cell>
          <cell r="B2952" t="str">
            <v>INSUMO NACIONAL CAIXA</v>
          </cell>
          <cell r="C2952" t="str">
            <v>BRACO OU HASTE C/CANOPLA METAL CROMADO 1/2" P/ CHUVEIRO SIMPLES</v>
          </cell>
          <cell r="D2952" t="str">
            <v>UN</v>
          </cell>
          <cell r="E2952">
            <v>25.02</v>
          </cell>
        </row>
        <row r="2953">
          <cell r="A2953">
            <v>11686</v>
          </cell>
          <cell r="B2953" t="str">
            <v>INSUMO NACIONAL CAIXA</v>
          </cell>
          <cell r="C2953" t="str">
            <v>CONJUNTO DE LIGACAO PARA BACIA SANITARIA EM PLASTICO BRANCOCOM TUBO, CANOPLA E ANEL DE EXPANSAO (TUBO 1.1/2 '' X 20 CM)</v>
          </cell>
          <cell r="D2953" t="str">
            <v>UN</v>
          </cell>
          <cell r="E2953">
            <v>7.07</v>
          </cell>
        </row>
        <row r="2954">
          <cell r="A2954">
            <v>11687</v>
          </cell>
          <cell r="B2954" t="str">
            <v>INSUMO NACIONAL CAIXA</v>
          </cell>
          <cell r="C2954" t="str">
            <v>BANCADA/TAMPO ACO INOX (AISI 304), LARGURA 60 CM, COM RODABANCA (NAO INCLUI PES DE APOIO)</v>
          </cell>
          <cell r="D2954" t="str">
            <v>M</v>
          </cell>
          <cell r="E2954">
            <v>703.28</v>
          </cell>
        </row>
        <row r="2955">
          <cell r="A2955">
            <v>11688</v>
          </cell>
          <cell r="B2955" t="str">
            <v>INSUMO NACIONAL CAIXA</v>
          </cell>
          <cell r="C2955" t="str">
            <v>TANQUE ACO INOXIDAVEL (ACO 304) COM ESFREGADOR E VALVULA, DE*50 X 40 X 22* CM</v>
          </cell>
          <cell r="D2955" t="str">
            <v>UN</v>
          </cell>
          <cell r="E2955">
            <v>324.25</v>
          </cell>
        </row>
        <row r="2956">
          <cell r="A2956">
            <v>11689</v>
          </cell>
          <cell r="B2956" t="str">
            <v>INSUMO NACIONAL CAIXA</v>
          </cell>
          <cell r="C2956" t="str">
            <v>BANCADA/TAMPO ACO INOX (AISI 304), LARGURA 70 CM, COM RODABANCA (NAO INCLUI PES DE APOIO)</v>
          </cell>
          <cell r="D2956" t="str">
            <v>M</v>
          </cell>
          <cell r="E2956">
            <v>881.17</v>
          </cell>
        </row>
        <row r="2957">
          <cell r="A2957">
            <v>11690</v>
          </cell>
          <cell r="B2957" t="str">
            <v>INSUMO NACIONAL CAIXA</v>
          </cell>
          <cell r="C2957" t="str">
            <v>TANQUE SIMPLES EM MARMORE SINTETICO DE FIXAR NA PAREDE, CAPACIDADE *22* L, *60 X 46* CM</v>
          </cell>
          <cell r="D2957" t="str">
            <v>UN</v>
          </cell>
          <cell r="E2957">
            <v>133.22999999999999</v>
          </cell>
        </row>
        <row r="2958">
          <cell r="A2958">
            <v>11691</v>
          </cell>
          <cell r="B2958" t="str">
            <v>INSUMO NACIONAL CAIXA</v>
          </cell>
          <cell r="C2958" t="str">
            <v>!EM PROCESSO DE DESATIVACAO! MARMORE ACINZENTADO POLIDO P/ BANCADA E = 2,5CM</v>
          </cell>
          <cell r="D2958" t="str">
            <v>M2</v>
          </cell>
          <cell r="E2958">
            <v>675.51</v>
          </cell>
        </row>
        <row r="2959">
          <cell r="A2959">
            <v>11692</v>
          </cell>
          <cell r="B2959" t="str">
            <v>INSUMO NACIONAL CAIXA</v>
          </cell>
          <cell r="C2959" t="str">
            <v>BANCADA/ BANCA EM MARMORE, POLIDO, BRANCO COMUM, E=  *3* CM</v>
          </cell>
          <cell r="D2959" t="str">
            <v>M2</v>
          </cell>
          <cell r="E2959">
            <v>420.99</v>
          </cell>
        </row>
        <row r="2960">
          <cell r="A2960">
            <v>11693</v>
          </cell>
          <cell r="B2960" t="str">
            <v>INSUMO NACIONAL CAIXA</v>
          </cell>
          <cell r="C2960" t="str">
            <v>BANCADA/TAMPO LISO (SEM CUBA) EM MARMORE SINTETICO</v>
          </cell>
          <cell r="D2960" t="str">
            <v>M2</v>
          </cell>
          <cell r="E2960">
            <v>150.74</v>
          </cell>
        </row>
        <row r="2961">
          <cell r="A2961">
            <v>11694</v>
          </cell>
          <cell r="B2961" t="str">
            <v>INSUMO NACIONAL CAIXA</v>
          </cell>
          <cell r="C2961" t="str">
            <v>CAIXA DE DESCARGA PLASTICA DE EMBUTIR COMPLETA, COM ESPELHOPLASTICO, CAPACIDADE 6 A 10 L, ACESSORIOS INCLUSOS</v>
          </cell>
          <cell r="D2961" t="str">
            <v>UN</v>
          </cell>
          <cell r="E2961">
            <v>595.73</v>
          </cell>
        </row>
        <row r="2962">
          <cell r="A2962">
            <v>11696</v>
          </cell>
          <cell r="B2962" t="str">
            <v>INSUMO NACIONAL CAIXA</v>
          </cell>
          <cell r="C2962" t="str">
            <v>LAVATORIO/CUBA DE SOBREPOR OVAL PEQUENA LOUCA BRANCA SEM LADRAO *31 X 44*</v>
          </cell>
          <cell r="D2962" t="str">
            <v>UN</v>
          </cell>
          <cell r="E2962">
            <v>100</v>
          </cell>
        </row>
        <row r="2963">
          <cell r="A2963">
            <v>11697</v>
          </cell>
          <cell r="B2963" t="str">
            <v>INSUMO NACIONAL CAIXA</v>
          </cell>
          <cell r="C2963" t="str">
            <v>MICTORIO COLETIVO ACO INOX (AISI 304), E = 0,8 MM, DE *100 X40 X 30* CM (C X A X P)</v>
          </cell>
          <cell r="D2963" t="str">
            <v>UN</v>
          </cell>
          <cell r="E2963">
            <v>452.87</v>
          </cell>
        </row>
        <row r="2964">
          <cell r="A2964">
            <v>11698</v>
          </cell>
          <cell r="B2964" t="str">
            <v>INSUMO NACIONAL CAIXA</v>
          </cell>
          <cell r="C2964" t="str">
            <v>MICTORIO COLETIVO ACO INOX (AISI 304), E = 0,8 MM, DE *100 X50 X 35* CM (C X A X P)</v>
          </cell>
          <cell r="D2964" t="str">
            <v>UN</v>
          </cell>
          <cell r="E2964">
            <v>540.25</v>
          </cell>
        </row>
        <row r="2965">
          <cell r="A2965">
            <v>11699</v>
          </cell>
          <cell r="B2965" t="str">
            <v>INSUMO NACIONAL CAIXA</v>
          </cell>
          <cell r="C2965" t="str">
            <v>MICTORIO INDIVIDUAL ACO INOX (AISI 304), E = 0,8 MM, DE *50X 45  X 35* (C X A X P)</v>
          </cell>
          <cell r="D2965" t="str">
            <v>UN</v>
          </cell>
          <cell r="E2965">
            <v>597.1</v>
          </cell>
        </row>
        <row r="2966">
          <cell r="A2966">
            <v>11703</v>
          </cell>
          <cell r="B2966" t="str">
            <v>INSUMO NACIONAL CAIXA</v>
          </cell>
          <cell r="C2966" t="str">
            <v>PAPELEIRA DE PAREDE EM METAL CROMADO SEM TAMPA</v>
          </cell>
          <cell r="D2966" t="str">
            <v>UN</v>
          </cell>
          <cell r="E2966">
            <v>39.380000000000003</v>
          </cell>
        </row>
        <row r="2967">
          <cell r="A2967">
            <v>11707</v>
          </cell>
          <cell r="B2967" t="str">
            <v>INSUMO NACIONAL CAIXA</v>
          </cell>
          <cell r="C2967" t="str">
            <v>RALO FOFO SEMIESFERICO, 75 MM, PARA LAJES/ CALHAS</v>
          </cell>
          <cell r="D2967" t="str">
            <v>UN</v>
          </cell>
          <cell r="E2967">
            <v>9.85</v>
          </cell>
        </row>
        <row r="2968">
          <cell r="A2968">
            <v>11708</v>
          </cell>
          <cell r="B2968" t="str">
            <v>INSUMO NACIONAL CAIXA</v>
          </cell>
          <cell r="C2968" t="str">
            <v>RALO FOFO SEMIESFERICO, 100 MM, PARA LAJES/ CALHAS</v>
          </cell>
          <cell r="D2968" t="str">
            <v>UN</v>
          </cell>
          <cell r="E2968">
            <v>13.15</v>
          </cell>
        </row>
        <row r="2969">
          <cell r="A2969">
            <v>11709</v>
          </cell>
          <cell r="B2969" t="str">
            <v>INSUMO NACIONAL CAIXA</v>
          </cell>
          <cell r="C2969" t="str">
            <v>RALO FOFO SEMIESFERICO, 150 MM, PARA LAJES/ CALHAS</v>
          </cell>
          <cell r="D2969" t="str">
            <v>UN</v>
          </cell>
          <cell r="E2969">
            <v>30.89</v>
          </cell>
        </row>
        <row r="2970">
          <cell r="A2970">
            <v>11710</v>
          </cell>
          <cell r="B2970" t="str">
            <v>INSUMO NACIONAL CAIXA</v>
          </cell>
          <cell r="C2970" t="str">
            <v>RALO FOFO SEMIESFERICO, 200 MM, PARA LAJES/ CALHAS</v>
          </cell>
          <cell r="D2970" t="str">
            <v>UN</v>
          </cell>
          <cell r="E2970">
            <v>71.02</v>
          </cell>
        </row>
        <row r="2971">
          <cell r="A2971">
            <v>11711</v>
          </cell>
          <cell r="B2971" t="str">
            <v>INSUMO NACIONAL CAIXA</v>
          </cell>
          <cell r="C2971" t="str">
            <v>RALO SECO PVC CONICO, 100 X 40 MM, COM GRELHA QUADRADA</v>
          </cell>
          <cell r="D2971" t="str">
            <v>UN</v>
          </cell>
          <cell r="E2971">
            <v>7.8</v>
          </cell>
        </row>
        <row r="2972">
          <cell r="A2972">
            <v>11712</v>
          </cell>
          <cell r="B2972" t="str">
            <v>INSUMO NACIONAL CAIXA</v>
          </cell>
          <cell r="C2972" t="str">
            <v>CAIXA SIFONADA PVC, 150 X 150 X 50 MM, COM GRELHA QUADRADA BRANCA (NBR 5688)</v>
          </cell>
          <cell r="D2972" t="str">
            <v>UN</v>
          </cell>
          <cell r="E2972">
            <v>24.82</v>
          </cell>
        </row>
        <row r="2973">
          <cell r="A2973">
            <v>11713</v>
          </cell>
          <cell r="B2973" t="str">
            <v>INSUMO NACIONAL CAIXA</v>
          </cell>
          <cell r="C2973" t="str">
            <v>CAIXA SIFONADA PVC 150 X 150 X 50MM COM TAMPA CEGA QUADRADABRANCA</v>
          </cell>
          <cell r="D2973" t="str">
            <v>UN</v>
          </cell>
          <cell r="E2973">
            <v>24.61</v>
          </cell>
        </row>
        <row r="2974">
          <cell r="A2974">
            <v>11714</v>
          </cell>
          <cell r="B2974" t="str">
            <v>INSUMO NACIONAL CAIXA</v>
          </cell>
          <cell r="C2974" t="str">
            <v>CAIXA SIFONADA PVC, 150 X 185 X 75 MM, COM GRELHA QUADRADA BRANCA</v>
          </cell>
          <cell r="D2974" t="str">
            <v>UN</v>
          </cell>
          <cell r="E2974">
            <v>33.549999999999997</v>
          </cell>
        </row>
        <row r="2975">
          <cell r="A2975">
            <v>11715</v>
          </cell>
          <cell r="B2975" t="str">
            <v>INSUMO NACIONAL CAIXA</v>
          </cell>
          <cell r="C2975" t="str">
            <v>CAIXA SIFONADA PVC, 150 X 185 X 75 MM, COM TAMPA CEGA QUADRADA BRANCA</v>
          </cell>
          <cell r="D2975" t="str">
            <v>UN</v>
          </cell>
          <cell r="E2975">
            <v>38.61</v>
          </cell>
        </row>
        <row r="2976">
          <cell r="A2976">
            <v>11716</v>
          </cell>
          <cell r="B2976" t="str">
            <v>INSUMO NACIONAL CAIXA</v>
          </cell>
          <cell r="C2976" t="str">
            <v>CAIXA SIFONADA PVC, 100 X 100 X 40 MM, COM GRELHA REDONDA BRANCA</v>
          </cell>
          <cell r="D2976" t="str">
            <v>UN</v>
          </cell>
          <cell r="E2976">
            <v>10.51</v>
          </cell>
        </row>
        <row r="2977">
          <cell r="A2977">
            <v>11717</v>
          </cell>
          <cell r="B2977" t="str">
            <v>INSUMO NACIONAL CAIXA</v>
          </cell>
          <cell r="C2977" t="str">
            <v>CAIXA SIFONADA PVC, 150 X 150 X 50 MM, COM GRELHA REDONDA BRANCA</v>
          </cell>
          <cell r="D2977" t="str">
            <v>UN</v>
          </cell>
          <cell r="E2977">
            <v>26.97</v>
          </cell>
        </row>
        <row r="2978">
          <cell r="A2978">
            <v>11718</v>
          </cell>
          <cell r="B2978" t="str">
            <v>INSUMO NACIONAL CAIXA</v>
          </cell>
          <cell r="C2978" t="str">
            <v>REGISTRO DE PRESSAO PVC, ROSCAVEL, VOLANTE SIMPLES, DE 3/4"</v>
          </cell>
          <cell r="D2978" t="str">
            <v>UN</v>
          </cell>
          <cell r="E2978">
            <v>9.2799999999999994</v>
          </cell>
        </row>
        <row r="2979">
          <cell r="A2979">
            <v>11719</v>
          </cell>
          <cell r="B2979" t="str">
            <v>INSUMO NACIONAL CAIXA</v>
          </cell>
          <cell r="C2979" t="str">
            <v>REGISTRO DE PRESSAO PVC, SOLDAVEL, VOLANTE SIMPLES, DE 25 MM</v>
          </cell>
          <cell r="D2979" t="str">
            <v>UN</v>
          </cell>
          <cell r="E2979">
            <v>7.53</v>
          </cell>
        </row>
        <row r="2980">
          <cell r="A2980">
            <v>11731</v>
          </cell>
          <cell r="B2980" t="str">
            <v>INSUMO NACIONAL CAIXA</v>
          </cell>
          <cell r="C2980" t="str">
            <v>GRELHA PVC BRANCA QUADRADA, 150 X 150 MM</v>
          </cell>
          <cell r="D2980" t="str">
            <v>UN</v>
          </cell>
          <cell r="E2980">
            <v>4</v>
          </cell>
        </row>
        <row r="2981">
          <cell r="A2981">
            <v>11732</v>
          </cell>
          <cell r="B2981" t="str">
            <v>INSUMO NACIONAL CAIXA</v>
          </cell>
          <cell r="C2981" t="str">
            <v>GRELHA PVC CROMADA REDONDA, 150 MM</v>
          </cell>
          <cell r="D2981" t="str">
            <v>UN</v>
          </cell>
          <cell r="E2981">
            <v>20.32</v>
          </cell>
        </row>
        <row r="2982">
          <cell r="A2982">
            <v>11733</v>
          </cell>
          <cell r="B2982" t="str">
            <v>INSUMO NACIONAL CAIXA</v>
          </cell>
          <cell r="C2982" t="str">
            <v>PROLONGAMENTO PVC PARA CAIXA SIFONADA 100 MM X 100 MM (NBR 5688)</v>
          </cell>
          <cell r="D2982" t="str">
            <v>UN</v>
          </cell>
          <cell r="E2982">
            <v>1.79</v>
          </cell>
        </row>
        <row r="2983">
          <cell r="A2983">
            <v>11734</v>
          </cell>
          <cell r="B2983" t="str">
            <v>INSUMO NACIONAL CAIXA</v>
          </cell>
          <cell r="C2983" t="str">
            <v>PROLONGAMENTO PVC PARA CAIXA SIFONADA, 100 MM X 150 MM (NBR5688)</v>
          </cell>
          <cell r="D2983" t="str">
            <v>UN</v>
          </cell>
          <cell r="E2983">
            <v>2.76</v>
          </cell>
        </row>
        <row r="2984">
          <cell r="A2984">
            <v>11735</v>
          </cell>
          <cell r="B2984" t="str">
            <v>INSUMO NACIONAL CAIXA</v>
          </cell>
          <cell r="C2984" t="str">
            <v>PROLONGAMENTO PVC PARA CAIXA SIFONADA  100 MM X 200 MM (NBR5688)</v>
          </cell>
          <cell r="D2984" t="str">
            <v>UN</v>
          </cell>
          <cell r="E2984">
            <v>3.66</v>
          </cell>
        </row>
        <row r="2985">
          <cell r="A2985">
            <v>11737</v>
          </cell>
          <cell r="B2985" t="str">
            <v>INSUMO NACIONAL CAIXA</v>
          </cell>
          <cell r="C2985" t="str">
            <v>PROLONGAMENTO PVC PARA CAIXA SIFONADA, 150 MM X 150 MM (NBR5688)</v>
          </cell>
          <cell r="D2985" t="str">
            <v>UN</v>
          </cell>
          <cell r="E2985">
            <v>4.8899999999999997</v>
          </cell>
        </row>
        <row r="2986">
          <cell r="A2986">
            <v>11738</v>
          </cell>
          <cell r="B2986" t="str">
            <v>INSUMO NACIONAL CAIXA</v>
          </cell>
          <cell r="C2986" t="str">
            <v>PROLONGAMENTO PVC PARA CAIXA SIFONADA, 150 MM X 200 MM (NBR5688)</v>
          </cell>
          <cell r="D2986" t="str">
            <v>UN</v>
          </cell>
          <cell r="E2986">
            <v>7.94</v>
          </cell>
        </row>
        <row r="2987">
          <cell r="A2987">
            <v>11739</v>
          </cell>
          <cell r="B2987" t="str">
            <v>INSUMO NACIONAL CAIXA</v>
          </cell>
          <cell r="C2987" t="str">
            <v>RALO SECO PVC CONICO, 100 X 40 MM,  COM GRELHA REDONDA BRANCA</v>
          </cell>
          <cell r="D2987" t="str">
            <v>UN</v>
          </cell>
          <cell r="E2987">
            <v>5.33</v>
          </cell>
        </row>
        <row r="2988">
          <cell r="A2988">
            <v>11741</v>
          </cell>
          <cell r="B2988" t="str">
            <v>INSUMO NACIONAL CAIXA</v>
          </cell>
          <cell r="C2988" t="str">
            <v>RALO SIFONADO PVC CILINDRICO, 100 X 40 MM,  COM GRELHA REDONDA BRANCA</v>
          </cell>
          <cell r="D2988" t="str">
            <v>UN</v>
          </cell>
          <cell r="E2988">
            <v>5.49</v>
          </cell>
        </row>
        <row r="2989">
          <cell r="A2989">
            <v>11743</v>
          </cell>
          <cell r="B2989" t="str">
            <v>INSUMO NACIONAL CAIXA</v>
          </cell>
          <cell r="C2989" t="str">
            <v>RALO SIFONADO PVC REDONDO CONICO, 100 X 40 MM, COM GRELHA  BRANCA REDONDA</v>
          </cell>
          <cell r="D2989" t="str">
            <v>UN</v>
          </cell>
          <cell r="E2989">
            <v>4.99</v>
          </cell>
        </row>
        <row r="2990">
          <cell r="A2990">
            <v>11745</v>
          </cell>
          <cell r="B2990" t="str">
            <v>INSUMO NACIONAL CAIXA</v>
          </cell>
          <cell r="C2990" t="str">
            <v>RALO SIFONADO PVC, QUADRADO, 100 X 100 X 53 MM, SAIDA 40 MM,COM GRELHA BRANCA</v>
          </cell>
          <cell r="D2990" t="str">
            <v>UN</v>
          </cell>
          <cell r="E2990">
            <v>7.08</v>
          </cell>
        </row>
        <row r="2991">
          <cell r="A2991">
            <v>11746</v>
          </cell>
          <cell r="B2991" t="str">
            <v>INSUMO NACIONAL CAIXA</v>
          </cell>
          <cell r="C2991" t="str">
            <v>VALVULA DE ESFERA BRUTA EM BRONZE, BITOLA 1 " (REF 1552-B)</v>
          </cell>
          <cell r="D2991" t="str">
            <v>UN</v>
          </cell>
          <cell r="E2991">
            <v>66.489999999999995</v>
          </cell>
        </row>
        <row r="2992">
          <cell r="A2992">
            <v>11747</v>
          </cell>
          <cell r="B2992" t="str">
            <v>INSUMO NACIONAL CAIXA</v>
          </cell>
          <cell r="C2992" t="str">
            <v>VALVULA DE ESFERA BRUTA EM BRONZE, BITOLA 2 " (REF 1552-B)</v>
          </cell>
          <cell r="D2992" t="str">
            <v>UN</v>
          </cell>
          <cell r="E2992">
            <v>184.15</v>
          </cell>
        </row>
        <row r="2993">
          <cell r="A2993">
            <v>11748</v>
          </cell>
          <cell r="B2993" t="str">
            <v>INSUMO NACIONAL CAIXA</v>
          </cell>
          <cell r="C2993" t="str">
            <v>VALVULA DE ESFERA BRUTA EM BRONZE, BITOLA 1/2 " (REF 1552-B)</v>
          </cell>
          <cell r="D2993" t="str">
            <v>UN</v>
          </cell>
          <cell r="E2993">
            <v>42.67</v>
          </cell>
        </row>
        <row r="2994">
          <cell r="A2994">
            <v>11749</v>
          </cell>
          <cell r="B2994" t="str">
            <v>INSUMO NACIONAL CAIXA</v>
          </cell>
          <cell r="C2994" t="str">
            <v>VALVULA DE ESFERA BRUTA EM BRONZE, BITOLA 3/4 " (REF 1552-B)</v>
          </cell>
          <cell r="D2994" t="str">
            <v>UN</v>
          </cell>
          <cell r="E2994">
            <v>49.25</v>
          </cell>
        </row>
        <row r="2995">
          <cell r="A2995">
            <v>11750</v>
          </cell>
          <cell r="B2995" t="str">
            <v>INSUMO NACIONAL CAIXA</v>
          </cell>
          <cell r="C2995" t="str">
            <v>VALVULA DE ESFERA BRUTA EM BRONZE, BITOLA 1 1/4 " (REF 1552-B)</v>
          </cell>
          <cell r="D2995" t="str">
            <v>UN</v>
          </cell>
          <cell r="E2995">
            <v>99.11</v>
          </cell>
        </row>
        <row r="2996">
          <cell r="A2996">
            <v>11751</v>
          </cell>
          <cell r="B2996" t="str">
            <v>INSUMO NACIONAL CAIXA</v>
          </cell>
          <cell r="C2996" t="str">
            <v>VALVULA DE ESFERA BRUTA EM BRONZE, BITOLA 1 1/2 " (REF 1552-B)</v>
          </cell>
          <cell r="D2996" t="str">
            <v>UN</v>
          </cell>
          <cell r="E2996">
            <v>119.42</v>
          </cell>
        </row>
        <row r="2997">
          <cell r="A2997">
            <v>11752</v>
          </cell>
          <cell r="B2997" t="str">
            <v>INSUMO NACIONAL CAIXA</v>
          </cell>
          <cell r="C2997" t="str">
            <v>REGISTRO PRESSAO BRUTO EM LATAO FORJADO, BITOLA 1/2 " (REF 1400)</v>
          </cell>
          <cell r="D2997" t="str">
            <v>UN</v>
          </cell>
          <cell r="E2997">
            <v>20.170000000000002</v>
          </cell>
        </row>
        <row r="2998">
          <cell r="A2998">
            <v>11753</v>
          </cell>
          <cell r="B2998" t="str">
            <v>INSUMO NACIONAL CAIXA</v>
          </cell>
          <cell r="C2998" t="str">
            <v>REGISTRO PRESSAO BRUTO EM LATAO FORJADO, BITOLA 3/4 " (REF 1400)</v>
          </cell>
          <cell r="D2998" t="str">
            <v>UN</v>
          </cell>
          <cell r="E2998">
            <v>24.08</v>
          </cell>
        </row>
        <row r="2999">
          <cell r="A2999">
            <v>11756</v>
          </cell>
          <cell r="B2999" t="str">
            <v>INSUMO NACIONAL CAIXA</v>
          </cell>
          <cell r="C2999" t="str">
            <v>REGISTRO OU REGULADOR DE GAS COZINHA, VAZAO DE 2 KG/H, 2,8 KPA</v>
          </cell>
          <cell r="D2999" t="str">
            <v>UN</v>
          </cell>
          <cell r="E2999">
            <v>34.979999999999997</v>
          </cell>
        </row>
        <row r="3000">
          <cell r="A3000">
            <v>11757</v>
          </cell>
          <cell r="B3000" t="str">
            <v>INSUMO NACIONAL CAIXA</v>
          </cell>
          <cell r="C3000" t="str">
            <v>SABONETEIRA DE PAREDE EM METAL CROMADO</v>
          </cell>
          <cell r="D3000" t="str">
            <v>UN</v>
          </cell>
          <cell r="E3000">
            <v>38.39</v>
          </cell>
        </row>
        <row r="3001">
          <cell r="A3001">
            <v>11758</v>
          </cell>
          <cell r="B3001" t="str">
            <v>INSUMO NACIONAL CAIXA</v>
          </cell>
          <cell r="C3001" t="str">
            <v>SABONETEIRA PLASTICA TIPO DISPENSER PARA SABONETE LIQUIDO COM RESERVATORIO 800 A 1500 ML</v>
          </cell>
          <cell r="D3001" t="str">
            <v>UN</v>
          </cell>
          <cell r="E3001">
            <v>56.4</v>
          </cell>
        </row>
        <row r="3002">
          <cell r="A3002">
            <v>11760</v>
          </cell>
          <cell r="B3002" t="str">
            <v>INSUMO NACIONAL CAIXA</v>
          </cell>
          <cell r="C3002" t="str">
            <v>!EM PROCESSO DE DESATIVACAO! SIFAO EM METAL CROMADO 1 X 1 1/4"</v>
          </cell>
          <cell r="D3002" t="str">
            <v>UN</v>
          </cell>
          <cell r="E3002">
            <v>192.66</v>
          </cell>
        </row>
        <row r="3003">
          <cell r="A3003">
            <v>11761</v>
          </cell>
          <cell r="B3003" t="str">
            <v>INSUMO NACIONAL CAIXA</v>
          </cell>
          <cell r="C3003" t="str">
            <v>ASSENTO  VASO SANITARIO INFANTIL EM PLASTICO BRANCO</v>
          </cell>
          <cell r="D3003" t="str">
            <v>UN</v>
          </cell>
          <cell r="E3003">
            <v>47.88</v>
          </cell>
        </row>
        <row r="3004">
          <cell r="A3004">
            <v>11762</v>
          </cell>
          <cell r="B3004" t="str">
            <v>INSUMO NACIONAL CAIXA</v>
          </cell>
          <cell r="C3004" t="str">
            <v>TORNEIRA CROMADA COM BICO PARA JARDIM/TANQUE 1/2 " OU 3/4 "(REF 1153)</v>
          </cell>
          <cell r="D3004" t="str">
            <v>UN</v>
          </cell>
          <cell r="E3004">
            <v>63.77</v>
          </cell>
        </row>
        <row r="3005">
          <cell r="A3005">
            <v>11763</v>
          </cell>
          <cell r="B3005" t="str">
            <v>INSUMO NACIONAL CAIXA</v>
          </cell>
          <cell r="C3005" t="str">
            <v>TORNEIRA DE BOIA REAL 1.1/2" C/ BALAO PLASTICO</v>
          </cell>
          <cell r="D3005" t="str">
            <v>UN</v>
          </cell>
          <cell r="E3005">
            <v>143.69</v>
          </cell>
        </row>
        <row r="3006">
          <cell r="A3006">
            <v>11764</v>
          </cell>
          <cell r="B3006" t="str">
            <v>INSUMO NACIONAL CAIXA</v>
          </cell>
          <cell r="C3006" t="str">
            <v>TORNEIRA METALICA DE BOIA CONVENCIONAL PARA CAIXA D'AGUA, 1.1/4", COM HASTE METALICA E BALAO PLASTICO</v>
          </cell>
          <cell r="D3006" t="str">
            <v>UN</v>
          </cell>
          <cell r="E3006">
            <v>101.5</v>
          </cell>
        </row>
        <row r="3007">
          <cell r="A3007">
            <v>11765</v>
          </cell>
          <cell r="B3007" t="str">
            <v>INSUMO NACIONAL CAIXA</v>
          </cell>
          <cell r="C3007" t="str">
            <v>TORNEIRA DE BOIA VAZAO TOTAL 1" C/ BALAO PLASTICO OU METALICO</v>
          </cell>
          <cell r="D3007" t="str">
            <v>UN</v>
          </cell>
          <cell r="E3007">
            <v>80.489999999999995</v>
          </cell>
        </row>
        <row r="3008">
          <cell r="A3008">
            <v>11766</v>
          </cell>
          <cell r="B3008" t="str">
            <v>INSUMO NACIONAL CAIXA</v>
          </cell>
          <cell r="C3008" t="str">
            <v>TORNEIRA DE BOIA VAZAO TOTAL 1/2" C/ BALAO PLASTICO OU METALICO</v>
          </cell>
          <cell r="D3008" t="str">
            <v>UN</v>
          </cell>
          <cell r="E3008">
            <v>56.57</v>
          </cell>
        </row>
        <row r="3009">
          <cell r="A3009">
            <v>11767</v>
          </cell>
          <cell r="B3009" t="str">
            <v>INSUMO NACIONAL CAIXA</v>
          </cell>
          <cell r="C3009" t="str">
            <v>TORNEIRA DE BOIA REAL 2" C/ BALAO PLASTICO</v>
          </cell>
          <cell r="D3009" t="str">
            <v>UN</v>
          </cell>
          <cell r="E3009">
            <v>170.78</v>
          </cell>
        </row>
        <row r="3010">
          <cell r="A3010">
            <v>11769</v>
          </cell>
          <cell r="B3010" t="str">
            <v>INSUMO NACIONAL CAIXA</v>
          </cell>
          <cell r="C3010" t="str">
            <v>MISTURADOR CROMADO DE MESA BICA BAIXA PARA LAVATORIO (REF 1875)</v>
          </cell>
          <cell r="D3010" t="str">
            <v>UN</v>
          </cell>
          <cell r="E3010">
            <v>228.64</v>
          </cell>
        </row>
        <row r="3011">
          <cell r="A3011">
            <v>11771</v>
          </cell>
          <cell r="B3011" t="str">
            <v>INSUMO NACIONAL CAIXA</v>
          </cell>
          <cell r="C3011" t="str">
            <v>MISTURADOR DE PAREDE CROMADO PARA COZINHA BICA MOVEL COM AREJADOR (REF 1258)</v>
          </cell>
          <cell r="D3011" t="str">
            <v>UN</v>
          </cell>
          <cell r="E3011">
            <v>283.61</v>
          </cell>
        </row>
        <row r="3012">
          <cell r="A3012">
            <v>11772</v>
          </cell>
          <cell r="B3012" t="str">
            <v>INSUMO NACIONAL CAIXA</v>
          </cell>
          <cell r="C3012" t="str">
            <v>TORNEIRA CROMADA DE MESA PARA COZINHA BICA MOVEL COM AREJADOR 1/2 " OU 3/4 " (REF 1167)</v>
          </cell>
          <cell r="D3012" t="str">
            <v>UN</v>
          </cell>
          <cell r="E3012">
            <v>108.23</v>
          </cell>
        </row>
        <row r="3013">
          <cell r="A3013">
            <v>11773</v>
          </cell>
          <cell r="B3013" t="str">
            <v>INSUMO NACIONAL CAIXA</v>
          </cell>
          <cell r="C3013" t="str">
            <v>TORNEIRA CROMADA DE PAREDE PARA COZINHA BICA MOVEL COM AREJADOR 1/2 " OU 3/4 " (REF 1168)</v>
          </cell>
          <cell r="D3013" t="str">
            <v>UN</v>
          </cell>
          <cell r="E3013">
            <v>103.33</v>
          </cell>
        </row>
        <row r="3014">
          <cell r="A3014">
            <v>11775</v>
          </cell>
          <cell r="B3014" t="str">
            <v>INSUMO NACIONAL CAIXA</v>
          </cell>
          <cell r="C3014" t="str">
            <v>TORNEIRA CROMADA DE PAREDE PARA COZINHA COM AREJADOR 1/2 " OU 3/4 " (REF 1157)</v>
          </cell>
          <cell r="D3014" t="str">
            <v>UN</v>
          </cell>
          <cell r="E3014">
            <v>107.9</v>
          </cell>
        </row>
        <row r="3015">
          <cell r="A3015">
            <v>11777</v>
          </cell>
          <cell r="B3015" t="str">
            <v>INSUMO NACIONAL CAIXA</v>
          </cell>
          <cell r="C3015" t="str">
            <v>TORNEIRA ELETRICA DE PAREDE, BICA ALTA, PARA COZINHA, 5500 W(110/220 V)</v>
          </cell>
          <cell r="D3015" t="str">
            <v>UN</v>
          </cell>
          <cell r="E3015">
            <v>80.12</v>
          </cell>
        </row>
        <row r="3016">
          <cell r="A3016">
            <v>11781</v>
          </cell>
          <cell r="B3016" t="str">
            <v>INSUMO NACIONAL CAIXA</v>
          </cell>
          <cell r="C3016" t="str">
            <v>VALVULA DE DESCARGA METALICA, BASE 1 1/4 " E ACABAMENTO METALICO CROMADO</v>
          </cell>
          <cell r="D3016" t="str">
            <v>UN</v>
          </cell>
          <cell r="E3016">
            <v>130.79</v>
          </cell>
        </row>
        <row r="3017">
          <cell r="A3017">
            <v>11784</v>
          </cell>
          <cell r="B3017" t="str">
            <v>INSUMO NACIONAL CAIXA</v>
          </cell>
          <cell r="C3017" t="str">
            <v>BACIA SANITARIA TURCA DE LOUCA BRANCA</v>
          </cell>
          <cell r="D3017" t="str">
            <v>UN</v>
          </cell>
          <cell r="E3017">
            <v>366.7</v>
          </cell>
        </row>
        <row r="3018">
          <cell r="A3018">
            <v>11786</v>
          </cell>
          <cell r="B3018" t="str">
            <v>INSUMO NACIONAL CAIXA</v>
          </cell>
          <cell r="C3018" t="str">
            <v>VASO SANITARIO SIFONADO INFANTIL LOUCA BRANCA</v>
          </cell>
          <cell r="D3018" t="str">
            <v>UN</v>
          </cell>
          <cell r="E3018">
            <v>220.73</v>
          </cell>
        </row>
        <row r="3019">
          <cell r="A3019">
            <v>11789</v>
          </cell>
          <cell r="B3019" t="str">
            <v>INSUMO NACIONAL CAIXA</v>
          </cell>
          <cell r="C3019" t="str">
            <v>ANEL DE DISTRIBUICAO EM ACO GALVANIZADO PARA FIO FE-160</v>
          </cell>
          <cell r="D3019" t="str">
            <v>UN</v>
          </cell>
          <cell r="E3019">
            <v>0.55000000000000004</v>
          </cell>
        </row>
        <row r="3020">
          <cell r="A3020">
            <v>11790</v>
          </cell>
          <cell r="B3020" t="str">
            <v>INSUMO NACIONAL CAIXA</v>
          </cell>
          <cell r="C3020" t="str">
            <v>PARAFUSO M16 EM ACO GALVANIZADO, COMPRIMENTO = 450 MM, DIAMETRO = 16 MM, ROSCA MAQUINA, CABECA QUADRADA</v>
          </cell>
          <cell r="D3020" t="str">
            <v>UN</v>
          </cell>
          <cell r="E3020">
            <v>11.43</v>
          </cell>
        </row>
        <row r="3021">
          <cell r="A3021">
            <v>11794</v>
          </cell>
          <cell r="B3021" t="str">
            <v>INSUMO NACIONAL CAIXA</v>
          </cell>
          <cell r="C3021" t="str">
            <v>!EM PROCESSO DE DESATIVACAO! GRANITO AMENDOA POLIDO PARA BANCADA ESP = 2 CM</v>
          </cell>
          <cell r="D3021" t="str">
            <v>M2</v>
          </cell>
          <cell r="E3021">
            <v>464.73</v>
          </cell>
        </row>
        <row r="3022">
          <cell r="A3022">
            <v>11795</v>
          </cell>
          <cell r="B3022" t="str">
            <v>INSUMO NACIONAL CAIXA</v>
          </cell>
          <cell r="C3022" t="str">
            <v>GRANITO CINZA POLIDO P/BANCADA E=2,5 CM</v>
          </cell>
          <cell r="D3022" t="str">
            <v>M2</v>
          </cell>
          <cell r="E3022">
            <v>374.7</v>
          </cell>
        </row>
        <row r="3023">
          <cell r="A3023">
            <v>11796</v>
          </cell>
          <cell r="B3023" t="str">
            <v>INSUMO NACIONAL CAIXA</v>
          </cell>
          <cell r="C3023" t="str">
            <v>!EM PROCESSO DE DESATIVACAO! GRANITO PRETO TIJUCA POLIDO PARA BANCADA ESP = 2 CM</v>
          </cell>
          <cell r="D3023" t="str">
            <v>M2</v>
          </cell>
          <cell r="E3023">
            <v>566.16999999999996</v>
          </cell>
        </row>
        <row r="3024">
          <cell r="A3024">
            <v>11797</v>
          </cell>
          <cell r="B3024" t="str">
            <v>INSUMO NACIONAL CAIXA</v>
          </cell>
          <cell r="C3024" t="str">
            <v>BIDE LOUCA BRANCA COM 3 FUROS</v>
          </cell>
          <cell r="D3024" t="str">
            <v>UN</v>
          </cell>
          <cell r="E3024">
            <v>193.1</v>
          </cell>
        </row>
        <row r="3025">
          <cell r="A3025">
            <v>11798</v>
          </cell>
          <cell r="B3025" t="str">
            <v>INSUMO NACIONAL CAIXA</v>
          </cell>
          <cell r="C3025" t="str">
            <v>!EM PROCESSO DE DESATIVACAO! CABO DE COBRE ISOLAMENTO ANTI-CHAMA 450/750V 3 X 10MM2, TP FICAP OU EQUIV</v>
          </cell>
          <cell r="D3025" t="str">
            <v>M</v>
          </cell>
          <cell r="E3025">
            <v>21.62</v>
          </cell>
        </row>
        <row r="3026">
          <cell r="A3026">
            <v>11801</v>
          </cell>
          <cell r="B3026" t="str">
            <v>INSUMO NACIONAL CAIXA</v>
          </cell>
          <cell r="C3026" t="str">
            <v>!EM PROCESSO DE DESATIVACAO! CABO DE COBRE ISOLAMENTO ANTI-CHAMA 450/750V 3 X 16MM2, TP FICAP OU EQUIV</v>
          </cell>
          <cell r="D3026" t="str">
            <v>M</v>
          </cell>
          <cell r="E3026">
            <v>29.16</v>
          </cell>
        </row>
        <row r="3027">
          <cell r="A3027">
            <v>11804</v>
          </cell>
          <cell r="B3027" t="str">
            <v>INSUMO NACIONAL CAIXA</v>
          </cell>
          <cell r="C3027" t="str">
            <v>!EM PROCESSO DE DESATIVACAO! CABO DE COBRE ISOLAMENTO ANTI-CHAMA 450/750V 3 X 25MM2, TP FICAP OU EQUIV</v>
          </cell>
          <cell r="D3027" t="str">
            <v>M</v>
          </cell>
          <cell r="E3027">
            <v>43.37</v>
          </cell>
        </row>
        <row r="3028">
          <cell r="A3028">
            <v>11811</v>
          </cell>
          <cell r="B3028" t="str">
            <v>INSUMO NACIONAL CAIXA</v>
          </cell>
          <cell r="C3028" t="str">
            <v>AQUECEDOR DE AGUA ELETRICO HORIZONTAL, RESERVATORIO DE 200 LCILINDRICO EM COBRE, REFORCADO COM ACO CARBONO, MONOFASICO,TENSAO NOMINAL 220 V</v>
          </cell>
          <cell r="D3028" t="str">
            <v>UN</v>
          </cell>
          <cell r="E3028">
            <v>2089.5500000000002</v>
          </cell>
        </row>
        <row r="3029">
          <cell r="A3029">
            <v>11814</v>
          </cell>
          <cell r="B3029" t="str">
            <v>INSUMO NACIONAL CAIXA</v>
          </cell>
          <cell r="C3029" t="str">
            <v>AQUECEDOR DE AGUA ELETRICO  RESERVATORIO DE 500 L CILINDRICOEM COBRE, REFORCADO COM ACO CARBONO, MONOFASICO, TENSAO NOMINAL 220 V</v>
          </cell>
          <cell r="D3029" t="str">
            <v>UN</v>
          </cell>
          <cell r="E3029">
            <v>3359.81</v>
          </cell>
        </row>
        <row r="3030">
          <cell r="A3030">
            <v>11816</v>
          </cell>
          <cell r="B3030" t="str">
            <v>INSUMO NACIONAL CAIXA</v>
          </cell>
          <cell r="C3030" t="str">
            <v>AQUECEDOR DE AGUA ELETRICO  RESERVATORIO DE 100 L CILINDRICOEM COBRE, REFORCADO COM ACO CARBONO, MONOFASICO, TENSAO NOMINAL 220 V</v>
          </cell>
          <cell r="D3030" t="str">
            <v>UN</v>
          </cell>
          <cell r="E3030">
            <v>1543.5</v>
          </cell>
        </row>
        <row r="3031">
          <cell r="A3031">
            <v>11821</v>
          </cell>
          <cell r="B3031" t="str">
            <v>INSUMO NACIONAL CAIXA</v>
          </cell>
          <cell r="C3031" t="str">
            <v>CONECTOR METALICO TIPO PARAFUSO FENDIDO (SPLIT BOLT), COM SEPARADOR DE CABOS BIMETALICOS, PARA CABOS ATE 25 MM2</v>
          </cell>
          <cell r="D3031" t="str">
            <v>UN</v>
          </cell>
          <cell r="E3031">
            <v>4.88</v>
          </cell>
        </row>
        <row r="3032">
          <cell r="A3032">
            <v>11822</v>
          </cell>
          <cell r="B3032" t="str">
            <v>INSUMO NACIONAL CAIXA</v>
          </cell>
          <cell r="C3032" t="str">
            <v>TORNEIRA PLASTICA DE MESA, BICA MOVEL, PARA COZINHA 1/2 "</v>
          </cell>
          <cell r="D3032" t="str">
            <v>UN</v>
          </cell>
          <cell r="E3032">
            <v>29.97</v>
          </cell>
        </row>
        <row r="3033">
          <cell r="A3033">
            <v>11823</v>
          </cell>
          <cell r="B3033" t="str">
            <v>INSUMO NACIONAL CAIXA</v>
          </cell>
          <cell r="C3033" t="str">
            <v>TORNEIRA PLASTICA DE BOIA PARA CAIXA DE DESCARGA,  1/2", COMHASTE  METALICA E BALAO PLASTICO</v>
          </cell>
          <cell r="D3033" t="str">
            <v>UN</v>
          </cell>
          <cell r="E3033">
            <v>8.81</v>
          </cell>
        </row>
        <row r="3034">
          <cell r="A3034">
            <v>11824</v>
          </cell>
          <cell r="B3034" t="str">
            <v>INSUMO NACIONAL CAIXA</v>
          </cell>
          <cell r="C3034" t="str">
            <v>TORNEIRA DE BOIA VAZAO TOTAL 3/4" C/ BALAO PLASTICO OU METALICO</v>
          </cell>
          <cell r="D3034" t="str">
            <v>UN</v>
          </cell>
          <cell r="E3034">
            <v>63.48</v>
          </cell>
        </row>
        <row r="3035">
          <cell r="A3035">
            <v>11825</v>
          </cell>
          <cell r="B3035" t="str">
            <v>INSUMO NACIONAL CAIXA</v>
          </cell>
          <cell r="C3035" t="str">
            <v>TORNEIRA DE BOIA REAL 1" C/ BALAO PLASTICO</v>
          </cell>
          <cell r="D3035" t="str">
            <v>UN</v>
          </cell>
          <cell r="E3035">
            <v>77.91</v>
          </cell>
        </row>
        <row r="3036">
          <cell r="A3036">
            <v>11826</v>
          </cell>
          <cell r="B3036" t="str">
            <v>INSUMO NACIONAL CAIXA</v>
          </cell>
          <cell r="C3036" t="str">
            <v>TORNEIRA DE BOIA REAL 1/2" C/ BALAO METALICO</v>
          </cell>
          <cell r="D3036" t="str">
            <v>UN</v>
          </cell>
          <cell r="E3036">
            <v>54.13</v>
          </cell>
        </row>
        <row r="3037">
          <cell r="A3037">
            <v>11829</v>
          </cell>
          <cell r="B3037" t="str">
            <v>INSUMO NACIONAL CAIXA</v>
          </cell>
          <cell r="C3037" t="str">
            <v>TORNEIRA DE BOIA CONVENCIONAL PLASTICA 1/2 " COM BALAO PLASTICO</v>
          </cell>
          <cell r="D3037" t="str">
            <v>UN</v>
          </cell>
          <cell r="E3037">
            <v>29.91</v>
          </cell>
        </row>
        <row r="3038">
          <cell r="A3038">
            <v>11830</v>
          </cell>
          <cell r="B3038" t="str">
            <v>INSUMO NACIONAL CAIXA</v>
          </cell>
          <cell r="C3038" t="str">
            <v>TORNEIRA DE BOIA CONVENCIONAL PLASTICA 3/4 " COM BALAO PLASTICO</v>
          </cell>
          <cell r="D3038" t="str">
            <v>UN</v>
          </cell>
          <cell r="E3038">
            <v>30.25</v>
          </cell>
        </row>
        <row r="3039">
          <cell r="A3039">
            <v>11831</v>
          </cell>
          <cell r="B3039" t="str">
            <v>INSUMO NACIONAL CAIXA</v>
          </cell>
          <cell r="C3039" t="str">
            <v>TORNEIRA PLASTICA PARA TANQUE 1/2 " OU 3/4 " COM BICO PARA MANGUEIRA</v>
          </cell>
          <cell r="D3039" t="str">
            <v>UN</v>
          </cell>
          <cell r="E3039">
            <v>22.75</v>
          </cell>
        </row>
        <row r="3040">
          <cell r="A3040">
            <v>11832</v>
          </cell>
          <cell r="B3040" t="str">
            <v>INSUMO NACIONAL CAIXA</v>
          </cell>
          <cell r="C3040" t="str">
            <v>TORNEIRA PLASTICA DE MESA PARA LAVATORIO 1/2 "</v>
          </cell>
          <cell r="D3040" t="str">
            <v>UN</v>
          </cell>
          <cell r="E3040">
            <v>11</v>
          </cell>
        </row>
        <row r="3041">
          <cell r="A3041">
            <v>11836</v>
          </cell>
          <cell r="B3041" t="str">
            <v>INSUMO NACIONAL CAIXA</v>
          </cell>
          <cell r="C3041" t="str">
            <v>MADEIRA 2A QUALIDADE SERRADA NAO APARELHADA -TIPO VIROLA</v>
          </cell>
          <cell r="D3041" t="str">
            <v>M3</v>
          </cell>
          <cell r="E3041">
            <v>746.05</v>
          </cell>
        </row>
        <row r="3042">
          <cell r="A3042">
            <v>11837</v>
          </cell>
          <cell r="B3042" t="str">
            <v>INSUMO NACIONAL CAIXA</v>
          </cell>
          <cell r="C3042" t="str">
            <v>GRAMPO LINHA VIVA DE LATAO ESTANHADO, DIAMETRO DO CONDUTOR PRINCIPAL DE 10 A 120 MM2, DIAMETRO DA DERIVACAO DE 10 A 70 MM2</v>
          </cell>
          <cell r="D3042" t="str">
            <v>UN</v>
          </cell>
          <cell r="E3042">
            <v>28.83</v>
          </cell>
        </row>
        <row r="3043">
          <cell r="A3043">
            <v>11838</v>
          </cell>
          <cell r="B3043" t="str">
            <v>INSUMO NACIONAL CAIXA</v>
          </cell>
          <cell r="C3043" t="str">
            <v>TERMINAL METALICO A PRESSAO PARA 1 CABO DE 240 MM2, COM 1 FURO DE FIXACAO</v>
          </cell>
          <cell r="D3043" t="str">
            <v>UN</v>
          </cell>
          <cell r="E3043">
            <v>18.38</v>
          </cell>
        </row>
        <row r="3044">
          <cell r="A3044">
            <v>11839</v>
          </cell>
          <cell r="B3044" t="str">
            <v>INSUMO NACIONAL CAIXA</v>
          </cell>
          <cell r="C3044" t="str">
            <v>TERMINAL METALICO A PRESSAO PARA 1 CABO DE 300 MM2, COM 1 FURO DE FIXACAO</v>
          </cell>
          <cell r="D3044" t="str">
            <v>UN</v>
          </cell>
          <cell r="E3044">
            <v>26.75</v>
          </cell>
        </row>
        <row r="3045">
          <cell r="A3045">
            <v>11844</v>
          </cell>
          <cell r="B3045" t="str">
            <v>INSUMO NACIONAL CAIXA</v>
          </cell>
          <cell r="C3045" t="str">
            <v>PECA DE MADEIRA LEI 4 X 30CM APARELHADA</v>
          </cell>
          <cell r="D3045" t="str">
            <v>M</v>
          </cell>
          <cell r="E3045">
            <v>26.92</v>
          </cell>
        </row>
        <row r="3046">
          <cell r="A3046">
            <v>11848</v>
          </cell>
          <cell r="B3046" t="str">
            <v>INSUMO NACIONAL CAIXA</v>
          </cell>
          <cell r="C3046" t="str">
            <v>!EM PROCESSO DE DESATIVACAO! CADERNETA DE TOPOGRAFO</v>
          </cell>
          <cell r="D3046" t="str">
            <v>UN</v>
          </cell>
          <cell r="E3046">
            <v>6.05</v>
          </cell>
        </row>
        <row r="3047">
          <cell r="A3047">
            <v>11849</v>
          </cell>
          <cell r="B3047" t="str">
            <v>INSUMO NACIONAL CAIXA</v>
          </cell>
          <cell r="C3047" t="str">
            <v>COLA BRANCA BASE PVA</v>
          </cell>
          <cell r="D3047" t="str">
            <v>L</v>
          </cell>
          <cell r="E3047">
            <v>9.81</v>
          </cell>
        </row>
        <row r="3048">
          <cell r="A3048">
            <v>11851</v>
          </cell>
          <cell r="B3048" t="str">
            <v>INSUMO NACIONAL CAIXA</v>
          </cell>
          <cell r="C3048" t="str">
            <v>PAPEL SULFITE, BRANCO, A 4, 75 G</v>
          </cell>
          <cell r="D3048" t="str">
            <v>FL</v>
          </cell>
          <cell r="E3048">
            <v>0.04</v>
          </cell>
        </row>
        <row r="3049">
          <cell r="A3049">
            <v>11852</v>
          </cell>
          <cell r="B3049" t="str">
            <v>INSUMO NACIONAL CAIXA</v>
          </cell>
          <cell r="C3049" t="str">
            <v>!EM PROCESSO DE DESATIVACAO! PAPEL VEGETAL 100G/M2 - 0,80M DE LARGURA</v>
          </cell>
          <cell r="D3049" t="str">
            <v>M</v>
          </cell>
          <cell r="E3049">
            <v>7.24</v>
          </cell>
        </row>
        <row r="3050">
          <cell r="A3050">
            <v>11853</v>
          </cell>
          <cell r="B3050" t="str">
            <v>INSUMO NACIONAL CAIXA</v>
          </cell>
          <cell r="C3050" t="str">
            <v>!EM PROCESSO DE DESATIVACAO! PAPEL VEGETAL 65G/M2 - 0,80M DELARGURA</v>
          </cell>
          <cell r="D3050" t="str">
            <v>M</v>
          </cell>
          <cell r="E3050">
            <v>5.76</v>
          </cell>
        </row>
        <row r="3051">
          <cell r="A3051">
            <v>11854</v>
          </cell>
          <cell r="B3051" t="str">
            <v>INSUMO NACIONAL CAIXA</v>
          </cell>
          <cell r="C3051" t="str">
            <v>CONECTOR METALICO TIPO PARAFUSO FENDIDO (SPLIT BOLT), PARA CABOS ATE 35 MM2</v>
          </cell>
          <cell r="D3051" t="str">
            <v>UN</v>
          </cell>
          <cell r="E3051">
            <v>4.95</v>
          </cell>
        </row>
        <row r="3052">
          <cell r="A3052">
            <v>11855</v>
          </cell>
          <cell r="B3052" t="str">
            <v>INSUMO NACIONAL CAIXA</v>
          </cell>
          <cell r="C3052" t="str">
            <v>CONECTOR METALICO TIPO PARAFUSO FENDIDO (SPLIT BOLT), PARA CABOS ATE 70 MM2</v>
          </cell>
          <cell r="D3052" t="str">
            <v>UN</v>
          </cell>
          <cell r="E3052">
            <v>10.38</v>
          </cell>
        </row>
        <row r="3053">
          <cell r="A3053">
            <v>11856</v>
          </cell>
          <cell r="B3053" t="str">
            <v>INSUMO NACIONAL CAIXA</v>
          </cell>
          <cell r="C3053" t="str">
            <v>CONECTOR METALICO TIPO PARAFUSO FENDIDO (SPLIT BOLT), PARA CABOS ATE 10 MM2</v>
          </cell>
          <cell r="D3053" t="str">
            <v>UN</v>
          </cell>
          <cell r="E3053">
            <v>3.2</v>
          </cell>
        </row>
        <row r="3054">
          <cell r="A3054">
            <v>11857</v>
          </cell>
          <cell r="B3054" t="str">
            <v>INSUMO NACIONAL CAIXA</v>
          </cell>
          <cell r="C3054" t="str">
            <v>CONECTOR METALICO TIPO PARAFUSO FENDIDO (SPLIT BOLT), PARA CABOS ATE 120 MM2</v>
          </cell>
          <cell r="D3054" t="str">
            <v>UN</v>
          </cell>
          <cell r="E3054">
            <v>16.84</v>
          </cell>
        </row>
        <row r="3055">
          <cell r="A3055">
            <v>11858</v>
          </cell>
          <cell r="B3055" t="str">
            <v>INSUMO NACIONAL CAIXA</v>
          </cell>
          <cell r="C3055" t="str">
            <v>CONECTOR METALICO TIPO PARAFUSO FENDIDO (SPLIT BOLT), PARA CABOS ATE 150 MM2</v>
          </cell>
          <cell r="D3055" t="str">
            <v>UN</v>
          </cell>
          <cell r="E3055">
            <v>20.9</v>
          </cell>
        </row>
        <row r="3056">
          <cell r="A3056">
            <v>11859</v>
          </cell>
          <cell r="B3056" t="str">
            <v>INSUMO NACIONAL CAIXA</v>
          </cell>
          <cell r="C3056" t="str">
            <v>CONECTOR METALICO TIPO PARAFUSO FENDIDO (SPLIT BOLT), PARA CABOS ATE 185 MM2</v>
          </cell>
          <cell r="D3056" t="str">
            <v>UN</v>
          </cell>
          <cell r="E3056">
            <v>28.43</v>
          </cell>
        </row>
        <row r="3057">
          <cell r="A3057">
            <v>11862</v>
          </cell>
          <cell r="B3057" t="str">
            <v>INSUMO NACIONAL CAIXA</v>
          </cell>
          <cell r="C3057" t="str">
            <v>CONECTOR METALICO TIPO PARAFUSO FENDIDO (SPLIT BOLT), PARA CABOS ATE 50 MM2</v>
          </cell>
          <cell r="D3057" t="str">
            <v>UN</v>
          </cell>
          <cell r="E3057">
            <v>6.95</v>
          </cell>
        </row>
        <row r="3058">
          <cell r="A3058">
            <v>11863</v>
          </cell>
          <cell r="B3058" t="str">
            <v>INSUMO NACIONAL CAIXA</v>
          </cell>
          <cell r="C3058" t="str">
            <v>CONECTOR METALICO TIPO PARAFUSO FENDIDO (SPLIT BOLT), PARA CABOS ATE 6 MM2</v>
          </cell>
          <cell r="D3058" t="str">
            <v>UN</v>
          </cell>
          <cell r="E3058">
            <v>2.8</v>
          </cell>
        </row>
        <row r="3059">
          <cell r="A3059">
            <v>11864</v>
          </cell>
          <cell r="B3059" t="str">
            <v>INSUMO NACIONAL CAIXA</v>
          </cell>
          <cell r="C3059" t="str">
            <v>CONECTOR METALICO TIPO PARAFUSO FENDIDO (SPLIT BOLT), PARA CABOS ATE 95 MM2</v>
          </cell>
          <cell r="D3059" t="str">
            <v>UN</v>
          </cell>
          <cell r="E3059">
            <v>15.69</v>
          </cell>
        </row>
        <row r="3060">
          <cell r="A3060">
            <v>11868</v>
          </cell>
          <cell r="B3060" t="str">
            <v>INSUMO NACIONAL CAIXA</v>
          </cell>
          <cell r="C3060" t="str">
            <v>CAIXA D'AGUA FIBRA DE VIDRO PARA 1000 LITROS, COM TAMPA</v>
          </cell>
          <cell r="D3060" t="str">
            <v>UN</v>
          </cell>
          <cell r="E3060">
            <v>303.05</v>
          </cell>
        </row>
        <row r="3061">
          <cell r="A3061">
            <v>11869</v>
          </cell>
          <cell r="B3061" t="str">
            <v>INSUMO NACIONAL CAIXA</v>
          </cell>
          <cell r="C3061" t="str">
            <v>CAIXA D'AGUA FIBRA DE VIDRO PARA 1500 LITROS, COM TAMPA</v>
          </cell>
          <cell r="D3061" t="str">
            <v>UN</v>
          </cell>
          <cell r="E3061">
            <v>491.69</v>
          </cell>
        </row>
        <row r="3062">
          <cell r="A3062">
            <v>11871</v>
          </cell>
          <cell r="B3062" t="str">
            <v>INSUMO NACIONAL CAIXA</v>
          </cell>
          <cell r="C3062" t="str">
            <v>CAIXA D'AGUA DE FIBRA DE VIDRO, PARA 500 LITROS, COM TAMPA</v>
          </cell>
          <cell r="D3062" t="str">
            <v>UN</v>
          </cell>
          <cell r="E3062">
            <v>220.5</v>
          </cell>
        </row>
        <row r="3063">
          <cell r="A3063">
            <v>11880</v>
          </cell>
          <cell r="B3063" t="str">
            <v>INSUMO NACIONAL CAIXA</v>
          </cell>
          <cell r="C3063" t="str">
            <v>CAIXA SIFONADA PVC, 250 X 230 X 75 MM, COM TAMPA E PORTA TAMPA QUADRADA BRANCA</v>
          </cell>
          <cell r="D3063" t="str">
            <v>UN</v>
          </cell>
          <cell r="E3063">
            <v>69.400000000000006</v>
          </cell>
        </row>
        <row r="3064">
          <cell r="A3064">
            <v>11881</v>
          </cell>
          <cell r="B3064" t="str">
            <v>INSUMO NACIONAL CAIXA</v>
          </cell>
          <cell r="C3064" t="str">
            <v>CAIXA GORDURA, SIMPLES, CONCRETO PRE MOLDADO, CIRCULAR, COMTAMPA, D = 40 CM</v>
          </cell>
          <cell r="D3064" t="str">
            <v>UN</v>
          </cell>
          <cell r="E3064">
            <v>71.349999999999994</v>
          </cell>
        </row>
        <row r="3065">
          <cell r="A3065">
            <v>11882</v>
          </cell>
          <cell r="B3065" t="str">
            <v>INSUMO NACIONAL CAIXA</v>
          </cell>
          <cell r="C3065" t="str">
            <v>CAIXA PARA HIDROMETRO CONCRETO PRE MOLDADO</v>
          </cell>
          <cell r="D3065" t="str">
            <v>UN</v>
          </cell>
          <cell r="E3065">
            <v>80.56</v>
          </cell>
        </row>
        <row r="3066">
          <cell r="A3066">
            <v>11883</v>
          </cell>
          <cell r="B3066" t="str">
            <v>INSUMO NACIONAL CAIXA</v>
          </cell>
          <cell r="C3066" t="str">
            <v>FOSSA SEPTICA CILINDRICA, TIPO "IMHOFF", COM TAMPA, PARA 100CONTRIBUINTES</v>
          </cell>
          <cell r="D3066" t="str">
            <v>UN</v>
          </cell>
          <cell r="E3066">
            <v>4822.17</v>
          </cell>
        </row>
        <row r="3067">
          <cell r="A3067">
            <v>11884</v>
          </cell>
          <cell r="B3067" t="str">
            <v>INSUMO NACIONAL CAIXA</v>
          </cell>
          <cell r="C3067" t="str">
            <v>FOSSA SEPTICA CILINDRICA, TIPO "IMHOFF", COM TAMPA, PARA 150CONTRIBUINTES</v>
          </cell>
          <cell r="D3067" t="str">
            <v>UN</v>
          </cell>
          <cell r="E3067">
            <v>5173.76</v>
          </cell>
        </row>
        <row r="3068">
          <cell r="A3068">
            <v>11885</v>
          </cell>
          <cell r="B3068" t="str">
            <v>INSUMO NACIONAL CAIXA</v>
          </cell>
          <cell r="C3068" t="str">
            <v>FOSSA SEPTICA CILINDRICA, TIPO "IMHOFF", COM TAMPA, PARA 200CONTRIBUINTES</v>
          </cell>
          <cell r="D3068" t="str">
            <v>UN</v>
          </cell>
          <cell r="E3068">
            <v>4804.91</v>
          </cell>
        </row>
        <row r="3069">
          <cell r="A3069">
            <v>11886</v>
          </cell>
          <cell r="B3069" t="str">
            <v>INSUMO NACIONAL CAIXA</v>
          </cell>
          <cell r="C3069" t="str">
            <v>FOSSA SEPTICA CILINDRICA, TIPO "IMHOFF", COM TAMPA, PARA 30CONTRIBUINTES</v>
          </cell>
          <cell r="D3069" t="str">
            <v>UN</v>
          </cell>
          <cell r="E3069">
            <v>1859.81</v>
          </cell>
        </row>
        <row r="3070">
          <cell r="A3070">
            <v>11887</v>
          </cell>
          <cell r="B3070" t="str">
            <v>INSUMO NACIONAL CAIXA</v>
          </cell>
          <cell r="C3070" t="str">
            <v>FOSSA SEPTICA CILINDRICA TIPO "IMHOFF", COM TAMPA, PARA 50 CONTRIBUINTES</v>
          </cell>
          <cell r="D3070" t="str">
            <v>UN</v>
          </cell>
          <cell r="E3070">
            <v>3280</v>
          </cell>
        </row>
        <row r="3071">
          <cell r="A3071">
            <v>11888</v>
          </cell>
          <cell r="B3071" t="str">
            <v>INSUMO NACIONAL CAIXA</v>
          </cell>
          <cell r="C3071" t="str">
            <v>FOSSA SEPTICA CILINDRICA, TIPO "IMHOFF", COM TAMPA, PARA 75CONTRIBUINTES</v>
          </cell>
          <cell r="D3071" t="str">
            <v>UN</v>
          </cell>
          <cell r="E3071">
            <v>4367.57</v>
          </cell>
        </row>
        <row r="3072">
          <cell r="A3072">
            <v>11889</v>
          </cell>
          <cell r="B3072" t="str">
            <v>INSUMO NACIONAL CAIXA</v>
          </cell>
          <cell r="C3072" t="str">
            <v>FIO/CORDAO COBRE ISOLADO PARALELO OU TORCIDO 2 X 0,75MM2, TIPO PLASTIFLEX PIRELLI OU EQUIV</v>
          </cell>
          <cell r="D3072" t="str">
            <v>M</v>
          </cell>
          <cell r="E3072">
            <v>1.1599999999999999</v>
          </cell>
        </row>
        <row r="3073">
          <cell r="A3073">
            <v>11890</v>
          </cell>
          <cell r="B3073" t="str">
            <v>INSUMO NACIONAL CAIXA</v>
          </cell>
          <cell r="C3073" t="str">
            <v>FIO/CORDAO COBRE ISOLADO PARALELO OU TORCIDO 2 X 1,5MM2, TIPO PLASTIFLEX PIRELLI OU EQUIV</v>
          </cell>
          <cell r="D3073" t="str">
            <v>M</v>
          </cell>
          <cell r="E3073">
            <v>1.69</v>
          </cell>
        </row>
        <row r="3074">
          <cell r="A3074">
            <v>11891</v>
          </cell>
          <cell r="B3074" t="str">
            <v>INSUMO NACIONAL CAIXA</v>
          </cell>
          <cell r="C3074" t="str">
            <v>FIO/CORDAO COBRE ISOLADO PARALELO OU TORCIDO 2 X 2,5MM2, TIPO PLASTIFLEX PIRELLI OU EQUIV</v>
          </cell>
          <cell r="D3074" t="str">
            <v>M</v>
          </cell>
          <cell r="E3074">
            <v>2.38</v>
          </cell>
        </row>
        <row r="3075">
          <cell r="A3075">
            <v>11892</v>
          </cell>
          <cell r="B3075" t="str">
            <v>INSUMO NACIONAL CAIXA</v>
          </cell>
          <cell r="C3075" t="str">
            <v>FIO/CORDAO COBRE ISOLADO PARALELO OU TORCIDO 2 X 4MM2, TIPOPLASTIFLEX PIRELLI OU EQUIV</v>
          </cell>
          <cell r="D3075" t="str">
            <v>M</v>
          </cell>
          <cell r="E3075">
            <v>3.85</v>
          </cell>
        </row>
        <row r="3076">
          <cell r="A3076">
            <v>11894</v>
          </cell>
          <cell r="B3076" t="str">
            <v>INSUMO NACIONAL CAIXA</v>
          </cell>
          <cell r="C3076" t="str">
            <v>FILTRO ANAEROBIO CILINDRICO CONCRETO PRE MOLDADO 1,20 X 1,50(DIAMETROXALTURA) PARA 4 A 5 CONTRIBUINTES (NBR 13969)</v>
          </cell>
          <cell r="D3076" t="str">
            <v>UN</v>
          </cell>
          <cell r="E3076">
            <v>696.28</v>
          </cell>
        </row>
        <row r="3077">
          <cell r="A3077">
            <v>11895</v>
          </cell>
          <cell r="B3077" t="str">
            <v>INSUMO NACIONAL CAIXA</v>
          </cell>
          <cell r="C3077" t="str">
            <v>SUMIDOURO CONCRETO PRE MOLDADO, COMPLETO, PARA 10 CONTRIBUINTES</v>
          </cell>
          <cell r="D3077" t="str">
            <v>UN</v>
          </cell>
          <cell r="E3077">
            <v>1001.26</v>
          </cell>
        </row>
        <row r="3078">
          <cell r="A3078">
            <v>11896</v>
          </cell>
          <cell r="B3078" t="str">
            <v>INSUMO NACIONAL CAIXA</v>
          </cell>
          <cell r="C3078" t="str">
            <v>SUMIDOURO CONCRETO PRE MOLDADO, COMPLETO, PARA 100 CONTRIBUINTES</v>
          </cell>
          <cell r="D3078" t="str">
            <v>UN</v>
          </cell>
          <cell r="E3078">
            <v>5248</v>
          </cell>
        </row>
        <row r="3079">
          <cell r="A3079">
            <v>11897</v>
          </cell>
          <cell r="B3079" t="str">
            <v>INSUMO NACIONAL CAIXA</v>
          </cell>
          <cell r="C3079" t="str">
            <v>SUMIDOURO CONCRETO PRE MOLDADO, COMPLETO, PARA 150 CONTRIBUINTES</v>
          </cell>
          <cell r="D3079" t="str">
            <v>UN</v>
          </cell>
          <cell r="E3079">
            <v>6847.71</v>
          </cell>
        </row>
        <row r="3080">
          <cell r="A3080">
            <v>11898</v>
          </cell>
          <cell r="B3080" t="str">
            <v>INSUMO NACIONAL CAIXA</v>
          </cell>
          <cell r="C3080" t="str">
            <v>SUMIDOURO CONCRETO PRE MOLDADO, COMPLETO, PARA 200 CONTRIBUINTES</v>
          </cell>
          <cell r="D3080" t="str">
            <v>UN</v>
          </cell>
          <cell r="E3080">
            <v>7192.98</v>
          </cell>
        </row>
        <row r="3081">
          <cell r="A3081">
            <v>11899</v>
          </cell>
          <cell r="B3081" t="str">
            <v>INSUMO NACIONAL CAIXA</v>
          </cell>
          <cell r="C3081" t="str">
            <v>SUMIDOURO CONCRETO PRE MOLDADO, COMPLETO, PARA 50 CONTRIBUINTES</v>
          </cell>
          <cell r="D3081" t="str">
            <v>UN</v>
          </cell>
          <cell r="E3081">
            <v>3550.45</v>
          </cell>
        </row>
        <row r="3082">
          <cell r="A3082">
            <v>11900</v>
          </cell>
          <cell r="B3082" t="str">
            <v>INSUMO NACIONAL CAIXA</v>
          </cell>
          <cell r="C3082" t="str">
            <v>SUMIDOURO CONCRETO PRE MOLDADO, COMPLETO, PARA 75 CONTRIBUINTES</v>
          </cell>
          <cell r="D3082" t="str">
            <v>UN</v>
          </cell>
          <cell r="E3082">
            <v>4868.21</v>
          </cell>
        </row>
        <row r="3083">
          <cell r="A3083">
            <v>11901</v>
          </cell>
          <cell r="B3083" t="str">
            <v>INSUMO NACIONAL CAIXA</v>
          </cell>
          <cell r="C3083" t="str">
            <v>CABO TELEFONICO CCI 50, 1 PAR, USO INTERNO, SEM BLINDAGEM</v>
          </cell>
          <cell r="D3083" t="str">
            <v>M</v>
          </cell>
          <cell r="E3083">
            <v>0.33</v>
          </cell>
        </row>
        <row r="3084">
          <cell r="A3084">
            <v>11902</v>
          </cell>
          <cell r="B3084" t="str">
            <v>INSUMO NACIONAL CAIXA</v>
          </cell>
          <cell r="C3084" t="str">
            <v>CABO TELEFONICO CCI 50, 2 PARES, USO INTERNO, SEM BLINDAGEM</v>
          </cell>
          <cell r="D3084" t="str">
            <v>M</v>
          </cell>
          <cell r="E3084">
            <v>0.56999999999999995</v>
          </cell>
        </row>
        <row r="3085">
          <cell r="A3085">
            <v>11903</v>
          </cell>
          <cell r="B3085" t="str">
            <v>INSUMO NACIONAL CAIXA</v>
          </cell>
          <cell r="C3085" t="str">
            <v>CABO TELEFONICO CCI 50, 3 PARES, USO INTERNO, SEM BLINDAGEM</v>
          </cell>
          <cell r="D3085" t="str">
            <v>M</v>
          </cell>
          <cell r="E3085">
            <v>0.88</v>
          </cell>
        </row>
        <row r="3086">
          <cell r="A3086">
            <v>11904</v>
          </cell>
          <cell r="B3086" t="str">
            <v>INSUMO NACIONAL CAIXA</v>
          </cell>
          <cell r="C3086" t="str">
            <v>CABO TELEFONICO CCI 50, 4 PARES, USO INTERNO, SEM BLINDAGEM</v>
          </cell>
          <cell r="D3086" t="str">
            <v>M</v>
          </cell>
          <cell r="E3086">
            <v>1.1299999999999999</v>
          </cell>
        </row>
        <row r="3087">
          <cell r="A3087">
            <v>11905</v>
          </cell>
          <cell r="B3087" t="str">
            <v>INSUMO NACIONAL CAIXA</v>
          </cell>
          <cell r="C3087" t="str">
            <v>CABO TELEFONICO CCI 50, 5 PARES, USO INTERNO, SEM BLINDAGEM</v>
          </cell>
          <cell r="D3087" t="str">
            <v>M</v>
          </cell>
          <cell r="E3087">
            <v>1.52</v>
          </cell>
        </row>
        <row r="3088">
          <cell r="A3088">
            <v>11906</v>
          </cell>
          <cell r="B3088" t="str">
            <v>INSUMO NACIONAL CAIXA</v>
          </cell>
          <cell r="C3088" t="str">
            <v>CABO TELEFONICO CCI 50, 6 PARES, USO INTERNO, SEM BLINDAGEM</v>
          </cell>
          <cell r="D3088" t="str">
            <v>M</v>
          </cell>
          <cell r="E3088">
            <v>1.75</v>
          </cell>
        </row>
        <row r="3089">
          <cell r="A3089">
            <v>11914</v>
          </cell>
          <cell r="B3089" t="str">
            <v>INSUMO NACIONAL CAIXA</v>
          </cell>
          <cell r="C3089" t="str">
            <v>CABO TELEFONICO CTP - APL - 50, 100 PARES, USO EXTERNO</v>
          </cell>
          <cell r="D3089" t="str">
            <v>M</v>
          </cell>
          <cell r="E3089">
            <v>32.39</v>
          </cell>
        </row>
        <row r="3090">
          <cell r="A3090">
            <v>11916</v>
          </cell>
          <cell r="B3090" t="str">
            <v>INSUMO NACIONAL CAIXA</v>
          </cell>
          <cell r="C3090" t="str">
            <v>CABO TELEFONICO CTP - APL - 50, 10 PARES, USO EXTERNO</v>
          </cell>
          <cell r="D3090" t="str">
            <v>M</v>
          </cell>
          <cell r="E3090">
            <v>4.46</v>
          </cell>
        </row>
        <row r="3091">
          <cell r="A3091">
            <v>11917</v>
          </cell>
          <cell r="B3091" t="str">
            <v>INSUMO NACIONAL CAIXA</v>
          </cell>
          <cell r="C3091" t="str">
            <v>CABO TELEFONICO CTP - APL - 50, 20 PARES, USO EXTERNO</v>
          </cell>
          <cell r="D3091" t="str">
            <v>M</v>
          </cell>
          <cell r="E3091">
            <v>7.76</v>
          </cell>
        </row>
        <row r="3092">
          <cell r="A3092">
            <v>11918</v>
          </cell>
          <cell r="B3092" t="str">
            <v>INSUMO NACIONAL CAIXA</v>
          </cell>
          <cell r="C3092" t="str">
            <v>CABO TELEFONICO CTP - APL - 50, 30 PARES, USO EXTERNO</v>
          </cell>
          <cell r="D3092" t="str">
            <v>M</v>
          </cell>
          <cell r="E3092">
            <v>10.53</v>
          </cell>
        </row>
        <row r="3093">
          <cell r="A3093">
            <v>11919</v>
          </cell>
          <cell r="B3093" t="str">
            <v>INSUMO NACIONAL CAIXA</v>
          </cell>
          <cell r="C3093" t="str">
            <v>CABO TELEFONICO CI 50, 10 PARES, USO INTERNO</v>
          </cell>
          <cell r="D3093" t="str">
            <v>M</v>
          </cell>
          <cell r="E3093">
            <v>3.43</v>
          </cell>
        </row>
        <row r="3094">
          <cell r="A3094">
            <v>11920</v>
          </cell>
          <cell r="B3094" t="str">
            <v>INSUMO NACIONAL CAIXA</v>
          </cell>
          <cell r="C3094" t="str">
            <v>CABO TELEFONICO CI 50, 20 PARES, USO INTERNO</v>
          </cell>
          <cell r="D3094" t="str">
            <v>M</v>
          </cell>
          <cell r="E3094">
            <v>6.66</v>
          </cell>
        </row>
        <row r="3095">
          <cell r="A3095">
            <v>11921</v>
          </cell>
          <cell r="B3095" t="str">
            <v>INSUMO NACIONAL CAIXA</v>
          </cell>
          <cell r="C3095" t="str">
            <v>CABO TELEFONICO CI 50, 30 PARES, USO INTERNO</v>
          </cell>
          <cell r="D3095" t="str">
            <v>M</v>
          </cell>
          <cell r="E3095">
            <v>9.06</v>
          </cell>
        </row>
        <row r="3096">
          <cell r="A3096">
            <v>11922</v>
          </cell>
          <cell r="B3096" t="str">
            <v>INSUMO NACIONAL CAIXA</v>
          </cell>
          <cell r="C3096" t="str">
            <v>CABO TELEFONICO CI 50, 50 PARES, USO INTERNO</v>
          </cell>
          <cell r="D3096" t="str">
            <v>M</v>
          </cell>
          <cell r="E3096">
            <v>16.09</v>
          </cell>
        </row>
        <row r="3097">
          <cell r="A3097">
            <v>11923</v>
          </cell>
          <cell r="B3097" t="str">
            <v>INSUMO NACIONAL CAIXA</v>
          </cell>
          <cell r="C3097" t="str">
            <v>CABO TELEFONICO CI 50, 75 PARES, USO INTERNO</v>
          </cell>
          <cell r="D3097" t="str">
            <v>M</v>
          </cell>
          <cell r="E3097">
            <v>26.29</v>
          </cell>
        </row>
        <row r="3098">
          <cell r="A3098">
            <v>11924</v>
          </cell>
          <cell r="B3098" t="str">
            <v>INSUMO NACIONAL CAIXA</v>
          </cell>
          <cell r="C3098" t="str">
            <v>CABO TELEFONICO CI 50, 200 PARES, USO INTERNO</v>
          </cell>
          <cell r="D3098" t="str">
            <v>M</v>
          </cell>
          <cell r="E3098">
            <v>64.760000000000005</v>
          </cell>
        </row>
        <row r="3099">
          <cell r="A3099">
            <v>11927</v>
          </cell>
          <cell r="B3099" t="str">
            <v>INSUMO NACIONAL CAIXA</v>
          </cell>
          <cell r="C3099" t="str">
            <v>ABRACADEIRA, GALVANIZADA/ZINCADA, ROSCA SEM FIM, PARAFUSO INOX, LARGURA  FITA *12,6 A *14 MM, D = 2" A 2 1/2"</v>
          </cell>
          <cell r="D3099" t="str">
            <v>UN</v>
          </cell>
          <cell r="E3099">
            <v>2.57</v>
          </cell>
        </row>
        <row r="3100">
          <cell r="A3100">
            <v>11928</v>
          </cell>
          <cell r="B3100" t="str">
            <v>INSUMO NACIONAL CAIXA</v>
          </cell>
          <cell r="C3100" t="str">
            <v>ABRACADEIRA, GALVANIZADA/ZINCADA, ROSCA SEM FIM, PARAFUSO INOX, LARGURA  FITA *12,6 A *14 MM, D = 3" A 3 3/4"</v>
          </cell>
          <cell r="D3100" t="str">
            <v>UN</v>
          </cell>
          <cell r="E3100">
            <v>2.95</v>
          </cell>
        </row>
        <row r="3101">
          <cell r="A3101">
            <v>11929</v>
          </cell>
          <cell r="B3101" t="str">
            <v>INSUMO NACIONAL CAIXA</v>
          </cell>
          <cell r="C3101" t="str">
            <v>ABRACADEIRA, GALVANIZADA/ZINCADA, ROSCA SEM FIM, PARAFUSO INOX, LARGURA  FITA *12,6 A *14 MM, D = 4" A 4 3/4"</v>
          </cell>
          <cell r="D3101" t="str">
            <v>UN</v>
          </cell>
          <cell r="E3101">
            <v>4.57</v>
          </cell>
        </row>
        <row r="3102">
          <cell r="A3102">
            <v>11945</v>
          </cell>
          <cell r="B3102" t="str">
            <v>INSUMO NACIONAL CAIXA</v>
          </cell>
          <cell r="C3102" t="str">
            <v>BUCHA DE NYLON SEM ABA S4</v>
          </cell>
          <cell r="D3102" t="str">
            <v>UN</v>
          </cell>
          <cell r="E3102">
            <v>7.0000000000000007E-2</v>
          </cell>
        </row>
        <row r="3103">
          <cell r="A3103">
            <v>11946</v>
          </cell>
          <cell r="B3103" t="str">
            <v>INSUMO NACIONAL CAIXA</v>
          </cell>
          <cell r="C3103" t="str">
            <v>BUCHA DE NYLON SEM ABA S5</v>
          </cell>
          <cell r="D3103" t="str">
            <v>UN</v>
          </cell>
          <cell r="E3103">
            <v>0.08</v>
          </cell>
        </row>
        <row r="3104">
          <cell r="A3104">
            <v>11948</v>
          </cell>
          <cell r="B3104" t="str">
            <v>INSUMO NACIONAL CAIXA</v>
          </cell>
          <cell r="C3104" t="str">
            <v>PARAFUSO ZINCADO, SEXTAVADO, COM ROSCA SOBERBA, DIAMETRO 5/16", COMPRIMENTO 40 MM</v>
          </cell>
          <cell r="D3104" t="str">
            <v>UN</v>
          </cell>
          <cell r="E3104">
            <v>0.22</v>
          </cell>
        </row>
        <row r="3105">
          <cell r="A3105">
            <v>11950</v>
          </cell>
          <cell r="B3105" t="str">
            <v>INSUMO NACIONAL CAIXA</v>
          </cell>
          <cell r="C3105" t="str">
            <v>BUCHA DE NYLON SEM ABA S6, COM PARAFUSO DE 4,20 X 40 MM EM ACO ZINCADO COM ROSCA SOBERBA, CABECA CHATA E FENDA PHILLIPS</v>
          </cell>
          <cell r="D3105" t="str">
            <v>UN</v>
          </cell>
          <cell r="E3105">
            <v>0.24</v>
          </cell>
        </row>
        <row r="3106">
          <cell r="A3106">
            <v>11953</v>
          </cell>
          <cell r="B3106" t="str">
            <v>INSUMO NACIONAL CAIXA</v>
          </cell>
          <cell r="C3106" t="str">
            <v>PARAFUSO FRANCES ZINCADO, DIAMETRO 1/2'', COMPRIMENTO 2'', COM PORCA E ARRUELA</v>
          </cell>
          <cell r="D3106" t="str">
            <v>UN</v>
          </cell>
          <cell r="E3106">
            <v>1.08</v>
          </cell>
        </row>
        <row r="3107">
          <cell r="A3107">
            <v>11955</v>
          </cell>
          <cell r="B3107" t="str">
            <v>INSUMO NACIONAL CAIXA</v>
          </cell>
          <cell r="C3107" t="str">
            <v>PARAFUSO DE LATAO COM ACABAMENTO CROMADO PARA FIXAR PECA SANITARIA, INCLUI PORCA CEGA, ARRUELA E BUCHA DE NYLON TAMANHOS-10</v>
          </cell>
          <cell r="D3107" t="str">
            <v>UN</v>
          </cell>
          <cell r="E3107">
            <v>1.47</v>
          </cell>
        </row>
        <row r="3108">
          <cell r="A3108">
            <v>11960</v>
          </cell>
          <cell r="B3108" t="str">
            <v>INSUMO NACIONAL CAIXA</v>
          </cell>
          <cell r="C3108" t="str">
            <v>PARAFUSO DE LATAO COM ROSCA SOBERBA, CABECA CHATA E FENDA SIMPLES, DIAMETRO 2,5 MM, COMPRIMENTO 12 MM</v>
          </cell>
          <cell r="D3108" t="str">
            <v>UN</v>
          </cell>
          <cell r="E3108">
            <v>0.05</v>
          </cell>
        </row>
        <row r="3109">
          <cell r="A3109">
            <v>11962</v>
          </cell>
          <cell r="B3109" t="str">
            <v>INSUMO NACIONAL CAIXA</v>
          </cell>
          <cell r="C3109" t="str">
            <v>PARAFUSO ZINCADO, SEXTAVADO, COM ROSCA INTEIRA, DIAMETRO 1/4", COMPRIMENTO 1/2"</v>
          </cell>
          <cell r="D3109" t="str">
            <v>UN</v>
          </cell>
          <cell r="E3109">
            <v>7.0000000000000007E-2</v>
          </cell>
        </row>
        <row r="3110">
          <cell r="A3110">
            <v>11963</v>
          </cell>
          <cell r="B3110" t="str">
            <v>INSUMO NACIONAL CAIXA</v>
          </cell>
          <cell r="C3110" t="str">
            <v>PARAFUSO DE ACO TIPO CHUMBADOR PARABOLT, DIAMETRO 1/2", COMPRIMENTO 75 MM</v>
          </cell>
          <cell r="D3110" t="str">
            <v>UN</v>
          </cell>
          <cell r="E3110">
            <v>3.14</v>
          </cell>
        </row>
        <row r="3111">
          <cell r="A3111">
            <v>11964</v>
          </cell>
          <cell r="B3111" t="str">
            <v>INSUMO NACIONAL CAIXA</v>
          </cell>
          <cell r="C3111" t="str">
            <v>PARAFUSO DE ACO TIPO CHUMBADOR PARABOLT, DIAMETRO 3/8", COMPRIMENTO 75 MM</v>
          </cell>
          <cell r="D3111" t="str">
            <v>UN</v>
          </cell>
          <cell r="E3111">
            <v>0.79</v>
          </cell>
        </row>
        <row r="3112">
          <cell r="A3112">
            <v>11971</v>
          </cell>
          <cell r="B3112" t="str">
            <v>INSUMO NACIONAL CAIXA</v>
          </cell>
          <cell r="C3112" t="str">
            <v>PORCA ZINCADA, SEXTAVADA, DIAMETRO 1"</v>
          </cell>
          <cell r="D3112" t="str">
            <v>UN</v>
          </cell>
          <cell r="E3112">
            <v>1.4</v>
          </cell>
        </row>
        <row r="3113">
          <cell r="A3113">
            <v>11975</v>
          </cell>
          <cell r="B3113" t="str">
            <v>INSUMO NACIONAL CAIXA</v>
          </cell>
          <cell r="C3113" t="str">
            <v>CHUMBADOR DE ACO, DIAMETRO 5/8", COMPRIMENTO 6", COM PORCA</v>
          </cell>
          <cell r="D3113" t="str">
            <v>UN</v>
          </cell>
          <cell r="E3113">
            <v>7.81</v>
          </cell>
        </row>
        <row r="3114">
          <cell r="A3114">
            <v>11976</v>
          </cell>
          <cell r="B3114" t="str">
            <v>INSUMO NACIONAL CAIXA</v>
          </cell>
          <cell r="C3114" t="str">
            <v>CHUMBADOR OMEGA C/PARAFUSO OM1404 1/4"</v>
          </cell>
          <cell r="D3114" t="str">
            <v>UN</v>
          </cell>
          <cell r="E3114">
            <v>2.63</v>
          </cell>
        </row>
        <row r="3115">
          <cell r="A3115">
            <v>11977</v>
          </cell>
          <cell r="B3115" t="str">
            <v>INSUMO NACIONAL CAIXA</v>
          </cell>
          <cell r="C3115" t="str">
            <v>CHUMBADOR DE ACO, DIAMETRO 1/2", COMPRIMENTO 75 MM</v>
          </cell>
          <cell r="D3115" t="str">
            <v>UN</v>
          </cell>
          <cell r="E3115">
            <v>3.56</v>
          </cell>
        </row>
        <row r="3116">
          <cell r="A3116">
            <v>11981</v>
          </cell>
          <cell r="B3116" t="str">
            <v>INSUMO NACIONAL CAIXA</v>
          </cell>
          <cell r="C3116" t="str">
            <v>BLOCO VIDRO/ELEMENTO VAZADO, INCOLOR, VENEZIANA, *20 X 10 X8* CM</v>
          </cell>
          <cell r="D3116" t="str">
            <v>UN</v>
          </cell>
          <cell r="E3116">
            <v>11.29</v>
          </cell>
        </row>
        <row r="3117">
          <cell r="A3117">
            <v>11983</v>
          </cell>
          <cell r="B3117" t="str">
            <v>INSUMO NACIONAL CAIXA</v>
          </cell>
          <cell r="C3117" t="str">
            <v>DIVISORIA CEGA (N1) - PAINEL VERMICULITA E=35MM - MONTANTE/RODAPE PERFIS SIMPLES ACO GALV PINTADO - COLOCADA</v>
          </cell>
          <cell r="D3117" t="str">
            <v>M2</v>
          </cell>
          <cell r="E3117">
            <v>152.09</v>
          </cell>
        </row>
        <row r="3118">
          <cell r="A3118">
            <v>11985</v>
          </cell>
          <cell r="B3118" t="str">
            <v>INSUMO NACIONAL CAIXA</v>
          </cell>
          <cell r="C3118" t="str">
            <v>DIVISORIA (N3) PAINEL/VIDRO/PAINEL VERMICULITA E=35MM - MONTANTE/RODAPE PERFIL DUPLO ACO GALV PINTADO - COLOCADA</v>
          </cell>
          <cell r="D3118" t="str">
            <v>M2</v>
          </cell>
          <cell r="E3118">
            <v>165.74</v>
          </cell>
        </row>
        <row r="3119">
          <cell r="A3119">
            <v>11986</v>
          </cell>
          <cell r="B3119" t="str">
            <v>INSUMO NACIONAL CAIXA</v>
          </cell>
          <cell r="C3119" t="str">
            <v>DIVISORIA CEGA (N1) - PAINEL VERMICULITA E=35MM - PERFIS SIMPLES ALUMINIO ANOD NATURAL - COLOCADA</v>
          </cell>
          <cell r="D3119" t="str">
            <v>M2</v>
          </cell>
          <cell r="E3119">
            <v>185.25</v>
          </cell>
        </row>
        <row r="3120">
          <cell r="A3120">
            <v>11987</v>
          </cell>
          <cell r="B3120" t="str">
            <v>INSUMO NACIONAL CAIXA</v>
          </cell>
          <cell r="C3120" t="str">
            <v>DIVISORIA (N2) PAINEL/VIDRO - PAINEL VERMICULITA E=35MM - PERFIS SIMPLES ALUMINIO ANOD NATURAL - COLOCADA</v>
          </cell>
          <cell r="D3120" t="str">
            <v>M2</v>
          </cell>
          <cell r="E3120">
            <v>193.04</v>
          </cell>
        </row>
        <row r="3121">
          <cell r="A3121">
            <v>11991</v>
          </cell>
          <cell r="B3121" t="str">
            <v>INSUMO NACIONAL CAIXA</v>
          </cell>
          <cell r="C3121" t="str">
            <v>HASTE DE ATERRAMENTO EM ACO GALVANIZADO TIPO CANTONEIRA COM2,00 M DE COMPRIMENTO, 25 X 25 MM E CHAPA DE 3/16"</v>
          </cell>
          <cell r="D3121" t="str">
            <v>UN</v>
          </cell>
          <cell r="E3121">
            <v>32.840000000000003</v>
          </cell>
        </row>
        <row r="3122">
          <cell r="A3122">
            <v>11996</v>
          </cell>
          <cell r="B3122" t="str">
            <v>INSUMO NACIONAL CAIXA</v>
          </cell>
          <cell r="C3122" t="str">
            <v>!EM PROCESSO DE DESATIVACAO! CAIXA PASSAGEM EM CHAPA 18 DE FERRO GALV 5" X 10" X 3" (125 X 250 X 80MM) COM TAMPA E PARAFUSO.</v>
          </cell>
          <cell r="D3122" t="str">
            <v>UN</v>
          </cell>
          <cell r="E3122">
            <v>1.91</v>
          </cell>
        </row>
        <row r="3123">
          <cell r="A3123">
            <v>12001</v>
          </cell>
          <cell r="B3123" t="str">
            <v>INSUMO NACIONAL CAIXA</v>
          </cell>
          <cell r="C3123" t="str">
            <v>CAIXA PVC OCTOGONAL - 4"</v>
          </cell>
          <cell r="D3123" t="str">
            <v>UN</v>
          </cell>
          <cell r="E3123">
            <v>4.28</v>
          </cell>
        </row>
        <row r="3124">
          <cell r="A3124">
            <v>12002</v>
          </cell>
          <cell r="B3124" t="str">
            <v>INSUMO NACIONAL CAIXA</v>
          </cell>
          <cell r="C3124" t="str">
            <v>!EM PROCESSO DE DESATIVACAO! CONJUNTO CONDULETE PVC TIPO "C"C/ 1 INTERRUPTOR SIMPLES CONJUGADO  C/ 1 TOMADA + TAMPA"</v>
          </cell>
          <cell r="D3124" t="str">
            <v>UN</v>
          </cell>
          <cell r="E3124">
            <v>24.12</v>
          </cell>
        </row>
        <row r="3125">
          <cell r="A3125">
            <v>12004</v>
          </cell>
          <cell r="B3125" t="str">
            <v>INSUMO NACIONAL CAIXA</v>
          </cell>
          <cell r="C3125" t="str">
            <v>!EM PROCESSO DE DESATIVACAO! CONJUNTO CONDULETE PVC TIPO "C"C/ 1 TOMADA 2P + T  INCLUSIVE TAMPA"</v>
          </cell>
          <cell r="D3125" t="str">
            <v>UN</v>
          </cell>
          <cell r="E3125">
            <v>23.64</v>
          </cell>
        </row>
        <row r="3126">
          <cell r="A3126">
            <v>12005</v>
          </cell>
          <cell r="B3126" t="str">
            <v>INSUMO NACIONAL CAIXA</v>
          </cell>
          <cell r="C3126" t="str">
            <v>!EM PROCESSO DE DESATIVACAO! CONJUNTO CONDULETE PVC TIPO "C"C/ 2 INTERRUPTORES SIMPLES + TAMPA"</v>
          </cell>
          <cell r="D3126" t="str">
            <v>UN</v>
          </cell>
          <cell r="E3126">
            <v>22.48</v>
          </cell>
        </row>
        <row r="3127">
          <cell r="A3127">
            <v>12006</v>
          </cell>
          <cell r="B3127" t="str">
            <v>INSUMO NACIONAL CAIXA</v>
          </cell>
          <cell r="C3127" t="str">
            <v>!EM PROCESSO DE DESATIVACAO! CONJUNTO CONDULETE PVC TIPO "C"C/ 1 INTERRUPTOR BIPOLAR + TAMPA"</v>
          </cell>
          <cell r="D3127" t="str">
            <v>UN</v>
          </cell>
          <cell r="E3127">
            <v>34.06</v>
          </cell>
        </row>
        <row r="3128">
          <cell r="A3128">
            <v>12007</v>
          </cell>
          <cell r="B3128" t="str">
            <v>INSUMO NACIONAL CAIXA</v>
          </cell>
          <cell r="C3128" t="str">
            <v>!EM PROCESSO DE DESATIVACAO! CONJUNTO CONDULETE PVC TIPO "C"C/ 2 TOMADAS UNIVERSAL 2P + TAMPA"</v>
          </cell>
          <cell r="D3128" t="str">
            <v>UN</v>
          </cell>
          <cell r="E3128">
            <v>17.64</v>
          </cell>
        </row>
        <row r="3129">
          <cell r="A3129">
            <v>12008</v>
          </cell>
          <cell r="B3129" t="str">
            <v>INSUMO NACIONAL CAIXA</v>
          </cell>
          <cell r="C3129" t="str">
            <v>CONDULETE DE ALUMINIO TIPO TB, PARA ELETRODUTO ROSCAVEL DE 3", COM TAMPA CEGA</v>
          </cell>
          <cell r="D3129" t="str">
            <v>UN</v>
          </cell>
          <cell r="E3129">
            <v>77.02</v>
          </cell>
        </row>
        <row r="3130">
          <cell r="A3130">
            <v>12010</v>
          </cell>
          <cell r="B3130" t="str">
            <v>INSUMO NACIONAL CAIXA</v>
          </cell>
          <cell r="C3130" t="str">
            <v>CONDULETE PVC TIPO "B" D = 1/2" S/TAMPA"</v>
          </cell>
          <cell r="D3130" t="str">
            <v>UN</v>
          </cell>
          <cell r="E3130">
            <v>8.7100000000000009</v>
          </cell>
        </row>
        <row r="3131">
          <cell r="A3131">
            <v>12011</v>
          </cell>
          <cell r="B3131" t="str">
            <v>INSUMO NACIONAL CAIXA</v>
          </cell>
          <cell r="C3131" t="str">
            <v>CONDULETE PVC TIPO "B" D = 3/4" S/TAMPA"</v>
          </cell>
          <cell r="D3131" t="str">
            <v>UN</v>
          </cell>
          <cell r="E3131">
            <v>8.6300000000000008</v>
          </cell>
        </row>
        <row r="3132">
          <cell r="A3132">
            <v>12015</v>
          </cell>
          <cell r="B3132" t="str">
            <v>INSUMO NACIONAL CAIXA</v>
          </cell>
          <cell r="C3132" t="str">
            <v>CONDULETE PVC TIPO "LB" D = 1" S/TAMPA"</v>
          </cell>
          <cell r="D3132" t="str">
            <v>UN</v>
          </cell>
          <cell r="E3132">
            <v>19.09</v>
          </cell>
        </row>
        <row r="3133">
          <cell r="A3133">
            <v>12016</v>
          </cell>
          <cell r="B3133" t="str">
            <v>INSUMO NACIONAL CAIXA</v>
          </cell>
          <cell r="C3133" t="str">
            <v>CONDULETE PVC TIPO "LB" D = 1/2" S/TAMPA"</v>
          </cell>
          <cell r="D3133" t="str">
            <v>UN</v>
          </cell>
          <cell r="E3133">
            <v>5.77</v>
          </cell>
        </row>
        <row r="3134">
          <cell r="A3134">
            <v>12017</v>
          </cell>
          <cell r="B3134" t="str">
            <v>INSUMO NACIONAL CAIXA</v>
          </cell>
          <cell r="C3134" t="str">
            <v>CONDULETE PVC TIPO "LB" D = 3/4" S/TAMPA"</v>
          </cell>
          <cell r="D3134" t="str">
            <v>UN</v>
          </cell>
          <cell r="E3134">
            <v>5.84</v>
          </cell>
        </row>
        <row r="3135">
          <cell r="A3135">
            <v>12019</v>
          </cell>
          <cell r="B3135" t="str">
            <v>INSUMO NACIONAL CAIXA</v>
          </cell>
          <cell r="C3135" t="str">
            <v>CONDULETE PVC TIPO "LL" D = 1" S/TAMPA"</v>
          </cell>
          <cell r="D3135" t="str">
            <v>UN</v>
          </cell>
          <cell r="E3135">
            <v>21.22</v>
          </cell>
        </row>
        <row r="3136">
          <cell r="A3136">
            <v>12020</v>
          </cell>
          <cell r="B3136" t="str">
            <v>INSUMO NACIONAL CAIXA</v>
          </cell>
          <cell r="C3136" t="str">
            <v>CONDULETE PVC TIPO "LL" D = 1/2" S/TAMPA"</v>
          </cell>
          <cell r="D3136" t="str">
            <v>UN</v>
          </cell>
          <cell r="E3136">
            <v>6.06</v>
          </cell>
        </row>
        <row r="3137">
          <cell r="A3137">
            <v>12021</v>
          </cell>
          <cell r="B3137" t="str">
            <v>INSUMO NACIONAL CAIXA</v>
          </cell>
          <cell r="C3137" t="str">
            <v>CONDULETE PVC TIPO "LL" D = 3/4" S/TAMPA"</v>
          </cell>
          <cell r="D3137" t="str">
            <v>UN</v>
          </cell>
          <cell r="E3137">
            <v>5.88</v>
          </cell>
        </row>
        <row r="3138">
          <cell r="A3138">
            <v>12024</v>
          </cell>
          <cell r="B3138" t="str">
            <v>INSUMO NACIONAL CAIXA</v>
          </cell>
          <cell r="C3138" t="str">
            <v>!EM PROCESSO DE DESATIVACAO! CONDULETE PVC TIPO "TA" D = 3/4" S/TAMPA"</v>
          </cell>
          <cell r="D3138" t="str">
            <v>UN</v>
          </cell>
          <cell r="E3138">
            <v>16.82</v>
          </cell>
        </row>
        <row r="3139">
          <cell r="A3139">
            <v>12025</v>
          </cell>
          <cell r="B3139" t="str">
            <v>INSUMO NACIONAL CAIXA</v>
          </cell>
          <cell r="C3139" t="str">
            <v>CONDULETE PVC TIPO "TB" D = 1/2" S/TAMPA"</v>
          </cell>
          <cell r="D3139" t="str">
            <v>UN</v>
          </cell>
          <cell r="E3139">
            <v>14.07</v>
          </cell>
        </row>
        <row r="3140">
          <cell r="A3140">
            <v>12026</v>
          </cell>
          <cell r="B3140" t="str">
            <v>INSUMO NACIONAL CAIXA</v>
          </cell>
          <cell r="C3140" t="str">
            <v>CONDULETE PVC TIPO "TB" D = 3/4" S/TAMPA"</v>
          </cell>
          <cell r="D3140" t="str">
            <v>UN</v>
          </cell>
          <cell r="E3140">
            <v>14.25</v>
          </cell>
        </row>
        <row r="3141">
          <cell r="A3141">
            <v>12029</v>
          </cell>
          <cell r="B3141" t="str">
            <v>INSUMO NACIONAL CAIXA</v>
          </cell>
          <cell r="C3141" t="str">
            <v>!EM PROCESSO DE DESATIVACAO! CONDULETE PVC TIPO "XA" D = 3/4" S/TAMPA"</v>
          </cell>
          <cell r="D3141" t="str">
            <v>UN</v>
          </cell>
          <cell r="E3141">
            <v>14.59</v>
          </cell>
        </row>
        <row r="3142">
          <cell r="A3142">
            <v>12030</v>
          </cell>
          <cell r="B3142" t="str">
            <v>INSUMO NACIONAL CAIXA</v>
          </cell>
          <cell r="C3142" t="str">
            <v>JOGO DE TRANQUETA E ROSETA REDONDA DE SOBREPOR SEM FUROS, EMLATAO CROMADO, DIAMETRO *50* MM, PARA FECHADURA DE PORTA DEBANHEIRO</v>
          </cell>
          <cell r="D3142" t="str">
            <v>JG</v>
          </cell>
          <cell r="E3142">
            <v>35.79</v>
          </cell>
        </row>
        <row r="3143">
          <cell r="A3143">
            <v>12032</v>
          </cell>
          <cell r="B3143" t="str">
            <v>INSUMO NACIONAL CAIXA</v>
          </cell>
          <cell r="C3143" t="str">
            <v>JOGO DE TRANQUETA E ROSETA QUADRADA DE SOBREPOR SEM FUROS, EM LATAO CROMADO, *50 X 50* MM, PARA FECHADURA DE PORTA DE BANHEIRO</v>
          </cell>
          <cell r="D3143" t="str">
            <v>JG</v>
          </cell>
          <cell r="E3143">
            <v>38.090000000000003</v>
          </cell>
        </row>
        <row r="3144">
          <cell r="A3144">
            <v>12033</v>
          </cell>
          <cell r="B3144" t="str">
            <v>INSUMO NACIONAL CAIXA</v>
          </cell>
          <cell r="C3144" t="str">
            <v>CURVA PVC 180G 1.1/2" P/ ELETRODUTO ROSCAVEL</v>
          </cell>
          <cell r="D3144" t="str">
            <v>UN</v>
          </cell>
          <cell r="E3144">
            <v>10.81</v>
          </cell>
        </row>
        <row r="3145">
          <cell r="A3145">
            <v>12034</v>
          </cell>
          <cell r="B3145" t="str">
            <v>INSUMO NACIONAL CAIXA</v>
          </cell>
          <cell r="C3145" t="str">
            <v>CURVA PVC 180G 3/4" P/ ELETRODUTO ROSCAVEL</v>
          </cell>
          <cell r="D3145" t="str">
            <v>UN</v>
          </cell>
          <cell r="E3145">
            <v>3.72</v>
          </cell>
        </row>
        <row r="3146">
          <cell r="A3146">
            <v>12035</v>
          </cell>
          <cell r="B3146" t="str">
            <v>INSUMO NACIONAL CAIXA</v>
          </cell>
          <cell r="C3146" t="str">
            <v>!EM PROCESSO DE DESATIVACAO! QUADRO EM CHAPA DE ACO 18, PARA3 DISJUNTORES MONOPOLARES, SEM BARRAMENTO, DE EMBUTIR, COMPORTA (PARA DISTRIBUICAO DE CIRCUITOS)</v>
          </cell>
          <cell r="D3146" t="str">
            <v>UN</v>
          </cell>
          <cell r="E3146">
            <v>12</v>
          </cell>
        </row>
        <row r="3147">
          <cell r="A3147">
            <v>12038</v>
          </cell>
          <cell r="B3147" t="str">
            <v>INSUMO NACIONAL CAIXA</v>
          </cell>
          <cell r="C3147" t="str">
            <v>QUADRO DE DISTRIBUICAO DE SOBREPOR C/ BARRAMENTO TRIFASICO P/ 18 DISJUNTORES UNIPOLARES, EM CHAPA DE ACO GALV</v>
          </cell>
          <cell r="D3147" t="str">
            <v>UN</v>
          </cell>
          <cell r="E3147">
            <v>192.05</v>
          </cell>
        </row>
        <row r="3148">
          <cell r="A3148">
            <v>12039</v>
          </cell>
          <cell r="B3148" t="str">
            <v>INSUMO NACIONAL CAIXA</v>
          </cell>
          <cell r="C3148" t="str">
            <v>QUADRO DE DISTRIBUICAO DE EMBUTIR C/ BARRAMENTO TRIFASICO P/24 DISJUNTORES UNIPOLARES EM CHAPA DE ACO GALV</v>
          </cell>
          <cell r="D3148" t="str">
            <v>UN</v>
          </cell>
          <cell r="E3148">
            <v>207.5</v>
          </cell>
        </row>
        <row r="3149">
          <cell r="A3149">
            <v>12040</v>
          </cell>
          <cell r="B3149" t="str">
            <v>INSUMO NACIONAL CAIXA</v>
          </cell>
          <cell r="C3149" t="str">
            <v>QUADRO DE DISTRIBUICAO DE SOBREPOR C/ BARRAMENTO TRIFASICO P/ 24 DISJUNTORES UNIPOLARES, EM CHAPA DE ACO GALV</v>
          </cell>
          <cell r="D3149" t="str">
            <v>UN</v>
          </cell>
          <cell r="E3149">
            <v>225.27</v>
          </cell>
        </row>
        <row r="3150">
          <cell r="A3150">
            <v>12041</v>
          </cell>
          <cell r="B3150" t="str">
            <v>INSUMO NACIONAL CAIXA</v>
          </cell>
          <cell r="C3150" t="str">
            <v>QUADRO DE DISTRIBUICAO DE EMBUTIR C/ BARRAMENTO TRIFASICO P/32 DISJUNTORES UNIPOLARES EM CHAPA DE ACO GALV</v>
          </cell>
          <cell r="D3150" t="str">
            <v>UN</v>
          </cell>
          <cell r="E3150">
            <v>324.91000000000003</v>
          </cell>
        </row>
        <row r="3151">
          <cell r="A3151">
            <v>12042</v>
          </cell>
          <cell r="B3151" t="str">
            <v>INSUMO NACIONAL CAIXA</v>
          </cell>
          <cell r="C3151" t="str">
            <v>QUADRO DE DISTRIBUICAO DE EMBUTIR C/ BARRAMENTO TRIFASICO P/40 DISJUNTORES UNIPOLARES EM CHAPA DE ACO GALV COM CHAVE GERAL TRIFASICA</v>
          </cell>
          <cell r="D3151" t="str">
            <v>UN</v>
          </cell>
          <cell r="E3151">
            <v>365.72</v>
          </cell>
        </row>
        <row r="3152">
          <cell r="A3152">
            <v>12043</v>
          </cell>
          <cell r="B3152" t="str">
            <v>INSUMO NACIONAL CAIXA</v>
          </cell>
          <cell r="C3152" t="str">
            <v>QUADRO DE DISTRIBUICAO DE EMBUTIR C/ BARRAMENTO TRIFASICO P/50 DISJUNTORES UNIPOLARES EM CHAPA DE ACO GALV</v>
          </cell>
          <cell r="D3152" t="str">
            <v>UN</v>
          </cell>
          <cell r="E3152">
            <v>511.11</v>
          </cell>
        </row>
        <row r="3153">
          <cell r="A3153">
            <v>12045</v>
          </cell>
          <cell r="B3153" t="str">
            <v>INSUMO NACIONAL CAIXA</v>
          </cell>
          <cell r="C3153" t="str">
            <v>!EM PROCESSO DE DESATIVACAO! QUADRO DE DISTRIBUICAO DE EMBUTIR C/ BARRAMENTO TRIFASICO P/ 60 DISJUNTORES UNIPOLARES EM CHAPA DE ACO GALV</v>
          </cell>
          <cell r="D3153" t="str">
            <v>UN</v>
          </cell>
          <cell r="E3153">
            <v>634.47</v>
          </cell>
        </row>
        <row r="3154">
          <cell r="A3154">
            <v>12056</v>
          </cell>
          <cell r="B3154" t="str">
            <v>INSUMO NACIONAL CAIXA</v>
          </cell>
          <cell r="C3154" t="str">
            <v>ELETRODUTO METALICO FLEXIVEL TIPO CONDUITE D = 1 1/2"</v>
          </cell>
          <cell r="D3154" t="str">
            <v>M</v>
          </cell>
          <cell r="E3154">
            <v>12.36</v>
          </cell>
        </row>
        <row r="3155">
          <cell r="A3155">
            <v>12057</v>
          </cell>
          <cell r="B3155" t="str">
            <v>INSUMO NACIONAL CAIXA</v>
          </cell>
          <cell r="C3155" t="str">
            <v>ELETRODUTO METALICO FLEXIVEL TIPO CONDUITE D = 1 1/4"</v>
          </cell>
          <cell r="D3155" t="str">
            <v>M</v>
          </cell>
          <cell r="E3155">
            <v>10.94</v>
          </cell>
        </row>
        <row r="3156">
          <cell r="A3156">
            <v>12058</v>
          </cell>
          <cell r="B3156" t="str">
            <v>INSUMO NACIONAL CAIXA</v>
          </cell>
          <cell r="C3156" t="str">
            <v>ELETRODUTO METALICO FLEXIVEL TIPO CONDUITE D = 1"</v>
          </cell>
          <cell r="D3156" t="str">
            <v>M</v>
          </cell>
          <cell r="E3156">
            <v>8.2799999999999994</v>
          </cell>
        </row>
        <row r="3157">
          <cell r="A3157">
            <v>12059</v>
          </cell>
          <cell r="B3157" t="str">
            <v>INSUMO NACIONAL CAIXA</v>
          </cell>
          <cell r="C3157" t="str">
            <v>ELETRODUTO METALICO FLEXIVEL TIPO CONDUITE D = 1/2"</v>
          </cell>
          <cell r="D3157" t="str">
            <v>M</v>
          </cell>
          <cell r="E3157">
            <v>5.97</v>
          </cell>
        </row>
        <row r="3158">
          <cell r="A3158">
            <v>12060</v>
          </cell>
          <cell r="B3158" t="str">
            <v>INSUMO NACIONAL CAIXA</v>
          </cell>
          <cell r="C3158" t="str">
            <v>ELETRODUTO METALICO FLEXIVEL TIPO CONDUITE D = 2 1/2"</v>
          </cell>
          <cell r="D3158" t="str">
            <v>M</v>
          </cell>
          <cell r="E3158">
            <v>21.06</v>
          </cell>
        </row>
        <row r="3159">
          <cell r="A3159">
            <v>12061</v>
          </cell>
          <cell r="B3159" t="str">
            <v>INSUMO NACIONAL CAIXA</v>
          </cell>
          <cell r="C3159" t="str">
            <v>ELETRODUTO METALICO FLEXIVEL TIPO CONDUITE D = 2"</v>
          </cell>
          <cell r="D3159" t="str">
            <v>M</v>
          </cell>
          <cell r="E3159">
            <v>17.16</v>
          </cell>
        </row>
        <row r="3160">
          <cell r="A3160">
            <v>12062</v>
          </cell>
          <cell r="B3160" t="str">
            <v>INSUMO NACIONAL CAIXA</v>
          </cell>
          <cell r="C3160" t="str">
            <v>ELETRODUTO METALICO FLEXIVEL TIPO CONDUITE D = 3"</v>
          </cell>
          <cell r="D3160" t="str">
            <v>M</v>
          </cell>
          <cell r="E3160">
            <v>31.65</v>
          </cell>
        </row>
        <row r="3161">
          <cell r="A3161">
            <v>12067</v>
          </cell>
          <cell r="B3161" t="str">
            <v>INSUMO NACIONAL CAIXA</v>
          </cell>
          <cell r="C3161" t="str">
            <v>ELETRODUTO DE PVC RIGIDO SOLDAVEL, CLASSE B, DE 60 MM</v>
          </cell>
          <cell r="D3161" t="str">
            <v>M</v>
          </cell>
          <cell r="E3161">
            <v>4.68</v>
          </cell>
        </row>
        <row r="3162">
          <cell r="A3162">
            <v>12070</v>
          </cell>
          <cell r="B3162" t="str">
            <v>INSUMO NACIONAL CAIXA</v>
          </cell>
          <cell r="C3162" t="str">
            <v>ELETRODUTO DE PVC RIGIDO SOLDAVEL, CLASSE B, DE 40 MM</v>
          </cell>
          <cell r="D3162" t="str">
            <v>M</v>
          </cell>
          <cell r="E3162">
            <v>2.65</v>
          </cell>
        </row>
        <row r="3163">
          <cell r="A3163">
            <v>12075</v>
          </cell>
          <cell r="B3163" t="str">
            <v>INSUMO NACIONAL CAIXA</v>
          </cell>
          <cell r="C3163" t="str">
            <v>!EM PROCESSO DE DESATIVACAO! CAIXA P/ MEDICAO DE DEMANDA E ENERGIA REATIVA EM CHAPA 18 ESTAMPADA , PADRAO DE CONCESSIONARIA LOCAL</v>
          </cell>
          <cell r="D3163" t="str">
            <v>UN</v>
          </cell>
          <cell r="E3163">
            <v>327.3</v>
          </cell>
        </row>
        <row r="3164">
          <cell r="A3164">
            <v>12076</v>
          </cell>
          <cell r="B3164" t="str">
            <v>INSUMO NACIONAL CAIXA</v>
          </cell>
          <cell r="C3164" t="str">
            <v>TRANSFORMADOR TRIFASICO DE DISTRIBUICAO, POTENCIA DE 15 KVA,TENSAO NOMINAL DE 15 KV, TENSAO SECUNDARIA DE 220/127V, EMOLEO ISOLANTE TIPO MINERAL</v>
          </cell>
          <cell r="D3164" t="str">
            <v>UN</v>
          </cell>
          <cell r="E3164">
            <v>4208.5</v>
          </cell>
        </row>
        <row r="3165">
          <cell r="A3165">
            <v>12079</v>
          </cell>
          <cell r="B3165" t="str">
            <v>INSUMO NACIONAL CAIXA</v>
          </cell>
          <cell r="C3165" t="str">
            <v>!EM PROCESSO DE DESATIVACAO! CHAVE FACA TRIPOLAR BLINDADA 150A/500V, C/BASE P/FUSIVEIS NH DE 125A, TIPO F-824 DA MAR-GIRIUS CONTINENTAL OU EQUIV</v>
          </cell>
          <cell r="D3165" t="str">
            <v>UN</v>
          </cell>
          <cell r="E3165">
            <v>508.27</v>
          </cell>
        </row>
        <row r="3166">
          <cell r="A3166">
            <v>12080</v>
          </cell>
          <cell r="B3166" t="str">
            <v>INSUMO NACIONAL CAIXA</v>
          </cell>
          <cell r="C3166" t="str">
            <v>!EM PROCESSO DE DESATIVACAO! CHAVE FACA MONOPOLAR BLINDADA 30A/250V</v>
          </cell>
          <cell r="D3166" t="str">
            <v>UN</v>
          </cell>
          <cell r="E3166">
            <v>40.15</v>
          </cell>
        </row>
        <row r="3167">
          <cell r="A3167">
            <v>12081</v>
          </cell>
          <cell r="B3167" t="str">
            <v>INSUMO NACIONAL CAIXA</v>
          </cell>
          <cell r="C3167" t="str">
            <v>CHAVE ELETRICA TRIPOLAR BLINDADA DE 30 A / 250 V</v>
          </cell>
          <cell r="D3167" t="str">
            <v>UN</v>
          </cell>
          <cell r="E3167">
            <v>166.17</v>
          </cell>
        </row>
        <row r="3168">
          <cell r="A3168">
            <v>12082</v>
          </cell>
          <cell r="B3168" t="str">
            <v>INSUMO NACIONAL CAIXA</v>
          </cell>
          <cell r="C3168" t="str">
            <v>CHAVE FACA TRIPOLAR BLINDADA 60A/250V, TIPO F-322 SPF DA MAR-GIRIUS CONTINENTAL OU EQUIV</v>
          </cell>
          <cell r="D3168" t="str">
            <v>UN</v>
          </cell>
          <cell r="E3168">
            <v>271.06</v>
          </cell>
        </row>
        <row r="3169">
          <cell r="A3169">
            <v>12083</v>
          </cell>
          <cell r="B3169" t="str">
            <v>INSUMO NACIONAL CAIXA</v>
          </cell>
          <cell r="C3169" t="str">
            <v>CHAVE FACA TRIPOLAR BLINDADA 100A/250V, TIPO F-323 SPF DA MAR-GIRIUS CONTINENTAL OU EQUIV</v>
          </cell>
          <cell r="D3169" t="str">
            <v>UN</v>
          </cell>
          <cell r="E3169">
            <v>623.13</v>
          </cell>
        </row>
        <row r="3170">
          <cell r="A3170">
            <v>12090</v>
          </cell>
          <cell r="B3170" t="str">
            <v>INSUMO NACIONAL CAIXA</v>
          </cell>
          <cell r="C3170" t="str">
            <v>!EM PROCESSO DE DESATIVACAO! CHAVE FACA TRIPOLAR C/BASE DE ARDOSIA/MARMORE 30A/250V</v>
          </cell>
          <cell r="D3170" t="str">
            <v>UN</v>
          </cell>
          <cell r="E3170">
            <v>30.7</v>
          </cell>
        </row>
        <row r="3171">
          <cell r="A3171">
            <v>12091</v>
          </cell>
          <cell r="B3171" t="str">
            <v>INSUMO NACIONAL CAIXA</v>
          </cell>
          <cell r="C3171" t="str">
            <v>!EM PROCESSO DE DESATIVACAO! CHAVE FACA TRIPOLAR C/BASE DE ARDOSIA/MARMORE 60A/250V</v>
          </cell>
          <cell r="D3171" t="str">
            <v>UN</v>
          </cell>
          <cell r="E3171">
            <v>37.04</v>
          </cell>
        </row>
        <row r="3172">
          <cell r="A3172">
            <v>12092</v>
          </cell>
          <cell r="B3172" t="str">
            <v>INSUMO NACIONAL CAIXA</v>
          </cell>
          <cell r="C3172" t="str">
            <v>!EM PROCESSO DE DESATIVACAO! CHAVE FACA TRIPOLAR C/BASE DE ARDOSIA/MARMORE 100A/250V</v>
          </cell>
          <cell r="D3172" t="str">
            <v>UN</v>
          </cell>
          <cell r="E3172">
            <v>66.599999999999994</v>
          </cell>
        </row>
        <row r="3173">
          <cell r="A3173">
            <v>12096</v>
          </cell>
          <cell r="B3173" t="str">
            <v>INSUMO NACIONAL CAIXA</v>
          </cell>
          <cell r="C3173" t="str">
            <v>!EM PROCESSO DE DESATIVACAO! CHAVE COMUTADORA REFORCADA TIPOFACA C/ BASE DE MARMORE 1 X 30A/250V (1 POLO)</v>
          </cell>
          <cell r="D3173" t="str">
            <v>UN</v>
          </cell>
          <cell r="E3173">
            <v>20.94</v>
          </cell>
        </row>
        <row r="3174">
          <cell r="A3174">
            <v>12097</v>
          </cell>
          <cell r="B3174" t="str">
            <v>INSUMO NACIONAL CAIXA</v>
          </cell>
          <cell r="C3174" t="str">
            <v>!EM PROCESSO DE DESATIVACAO! CHAVE COMUTADORA REFORCADA TIPOFACA C/ BASE DE MARMORE 2 X 30A/250V (2 POLOS)</v>
          </cell>
          <cell r="D3174" t="str">
            <v>UN</v>
          </cell>
          <cell r="E3174">
            <v>18.45</v>
          </cell>
        </row>
        <row r="3175">
          <cell r="A3175">
            <v>12098</v>
          </cell>
          <cell r="B3175" t="str">
            <v>INSUMO NACIONAL CAIXA</v>
          </cell>
          <cell r="C3175" t="str">
            <v>!EM PROCESSO DE DESATIVACAO! CHAVE COMUTADORA REFORCADA TIPOFACA C/ BASE DE MARMORE 2 X 60A/250V (2 POLOS)</v>
          </cell>
          <cell r="D3175" t="str">
            <v>UN</v>
          </cell>
          <cell r="E3175">
            <v>28.97</v>
          </cell>
        </row>
        <row r="3176">
          <cell r="A3176">
            <v>12099</v>
          </cell>
          <cell r="B3176" t="str">
            <v>INSUMO NACIONAL CAIXA</v>
          </cell>
          <cell r="C3176" t="str">
            <v>!EM PROCESSO DE DESATIVACAO! CHAVE COMUTADORA REFORCADA TIPOFACA C/ BASE DE MARMORE 3 X 30A/250V (3 POLOS)</v>
          </cell>
          <cell r="D3176" t="str">
            <v>UN</v>
          </cell>
          <cell r="E3176">
            <v>25.27</v>
          </cell>
        </row>
        <row r="3177">
          <cell r="A3177">
            <v>12100</v>
          </cell>
          <cell r="B3177" t="str">
            <v>INSUMO NACIONAL CAIXA</v>
          </cell>
          <cell r="C3177" t="str">
            <v>!EM PROCESSO DE DESATIVACAO! CHAVE COMUTADORA REFORCADA TIPOFACA C/ BASE DE MARMORE 3 X 60A/250V (3 POLOS)</v>
          </cell>
          <cell r="D3177" t="str">
            <v>UN</v>
          </cell>
          <cell r="E3177">
            <v>31.15</v>
          </cell>
        </row>
        <row r="3178">
          <cell r="A3178">
            <v>12109</v>
          </cell>
          <cell r="B3178" t="str">
            <v>INSUMO NACIONAL CAIXA</v>
          </cell>
          <cell r="C3178" t="str">
            <v>!EM PROCESSO DE DESATIVACAO! CORTA-CIRCUITO FUSIVEL DISTRIBUICAO, 100A/15 KV C/ SUPORTE L, TIPO LMO DA HITACHE-LINE OU EQUIV</v>
          </cell>
          <cell r="D3178" t="str">
            <v>UN</v>
          </cell>
          <cell r="E3178">
            <v>353.11</v>
          </cell>
        </row>
        <row r="3179">
          <cell r="A3179">
            <v>12113</v>
          </cell>
          <cell r="B3179" t="str">
            <v>INSUMO NACIONAL CAIXA</v>
          </cell>
          <cell r="C3179" t="str">
            <v>!EM PROCESSO DE DESATIVACAO! INTERRUPTOR PULSADOR P/ CAMPAINHA EMBUTIR 2A/250V C/ PLACA, TIPO SILENTOQUE PIAL OU EQUIV</v>
          </cell>
          <cell r="D3179" t="str">
            <v>UN</v>
          </cell>
          <cell r="E3179">
            <v>6.21</v>
          </cell>
        </row>
        <row r="3180">
          <cell r="A3180">
            <v>12114</v>
          </cell>
          <cell r="B3180" t="str">
            <v>INSUMO NACIONAL CAIXA</v>
          </cell>
          <cell r="C3180" t="str">
            <v>CAMPAINHA ALTA POTENCIA 110V REF. 41418 - PIAL</v>
          </cell>
          <cell r="D3180" t="str">
            <v>UN</v>
          </cell>
          <cell r="E3180">
            <v>121.06</v>
          </cell>
        </row>
        <row r="3181">
          <cell r="A3181">
            <v>12115</v>
          </cell>
          <cell r="B3181" t="str">
            <v>INSUMO NACIONAL CAIXA</v>
          </cell>
          <cell r="C3181" t="str">
            <v>!EM PROCESSO DE DESATIVACAO! CIGARRA DE EMBUTIR 110/220V TIPO SILENTOQUE PIAL OU EQUIV</v>
          </cell>
          <cell r="D3181" t="str">
            <v>UN</v>
          </cell>
          <cell r="E3181">
            <v>14.58</v>
          </cell>
        </row>
        <row r="3182">
          <cell r="A3182">
            <v>12116</v>
          </cell>
          <cell r="B3182" t="str">
            <v>INSUMO NACIONAL CAIXA</v>
          </cell>
          <cell r="C3182" t="str">
            <v>!EM PROCESSO DE DESATIVACAO! CONJUNTO EMBUTIR 1 INTERRUPTORPARALELO 1 TOMADA 2P UNIVERSAL 10A/250V S/ PLACA, TP SILENTOQUE PIAL OU EQUIV</v>
          </cell>
          <cell r="D3182" t="str">
            <v>UN</v>
          </cell>
          <cell r="E3182">
            <v>10.36</v>
          </cell>
        </row>
        <row r="3183">
          <cell r="A3183">
            <v>12118</v>
          </cell>
          <cell r="B3183" t="str">
            <v>INSUMO NACIONAL CAIXA</v>
          </cell>
          <cell r="C3183" t="str">
            <v>CONJUNTO ARSTOP P/ AR CONDICIONADO C/ DISJUNTOR 20A</v>
          </cell>
          <cell r="D3183" t="str">
            <v>UN</v>
          </cell>
          <cell r="E3183">
            <v>41.62</v>
          </cell>
        </row>
        <row r="3184">
          <cell r="A3184">
            <v>12119</v>
          </cell>
          <cell r="B3184" t="str">
            <v>INSUMO NACIONAL CAIXA</v>
          </cell>
          <cell r="C3184" t="str">
            <v>!EM PROCESSO DE DESATIVACAO! PLACA CEGA 4 X 2'' EM TERMOPLASTICO, TIPO SILENTOQUE PIAL OU EQUIV</v>
          </cell>
          <cell r="D3184" t="str">
            <v>UN</v>
          </cell>
          <cell r="E3184">
            <v>1.68</v>
          </cell>
        </row>
        <row r="3185">
          <cell r="A3185">
            <v>12120</v>
          </cell>
          <cell r="B3185" t="str">
            <v>INSUMO NACIONAL CAIXA</v>
          </cell>
          <cell r="C3185" t="str">
            <v>!EM PROCESSO DE DESATIVACAO! PLACA CEGA 4 X 4'' EM TERMOPLASTICO, TIPO SILENTOQUE PIAL OU EQUIV</v>
          </cell>
          <cell r="D3185" t="str">
            <v>UN</v>
          </cell>
          <cell r="E3185">
            <v>3.92</v>
          </cell>
        </row>
        <row r="3186">
          <cell r="A3186">
            <v>12121</v>
          </cell>
          <cell r="B3186" t="str">
            <v>INSUMO NACIONAL CAIXA</v>
          </cell>
          <cell r="C3186" t="str">
            <v>!EM PROCESSO DE DESATIVACAO! PLACA CEGA REDONDA 3'' EM TERMOPLASTICO, TIPO SILENTOQUE PIAL OU EQUIV</v>
          </cell>
          <cell r="D3186" t="str">
            <v>UN</v>
          </cell>
          <cell r="E3186">
            <v>3.3</v>
          </cell>
        </row>
        <row r="3187">
          <cell r="A3187">
            <v>12122</v>
          </cell>
          <cell r="B3187" t="str">
            <v>INSUMO NACIONAL CAIXA</v>
          </cell>
          <cell r="C3187" t="str">
            <v>!EM PROCESSO DE DESATIVACAO! INTERRUPTOR BIPOLAR (TECLA DUPLA) EMBUTIR 20A/250V C/ PLACA, TIPO SILENTOQUE PIAL OU EQUIV</v>
          </cell>
          <cell r="D3187" t="str">
            <v>UN</v>
          </cell>
          <cell r="E3187">
            <v>19.25</v>
          </cell>
        </row>
        <row r="3188">
          <cell r="A3188">
            <v>12125</v>
          </cell>
          <cell r="B3188" t="str">
            <v>INSUMO NACIONAL CAIXA</v>
          </cell>
          <cell r="C3188" t="str">
            <v>!EM PROCESSO DE DESATIVACAO! CONJUNTO EMBUTIR 2 INTERRUPTORES SIMPLES 1 INTERRUPTOR PARALELO 10A/250V C/ PLACA TP SILENTOQUE PIAL OU EQUIV</v>
          </cell>
          <cell r="D3188" t="str">
            <v>UN</v>
          </cell>
          <cell r="E3188">
            <v>17.71</v>
          </cell>
        </row>
        <row r="3189">
          <cell r="A3189">
            <v>12126</v>
          </cell>
          <cell r="B3189" t="str">
            <v>INSUMO NACIONAL CAIXA</v>
          </cell>
          <cell r="C3189" t="str">
            <v>!EM PROCESSO DE DESATIVACAO! CONJUNTO EMBUTIR 3 INTERRUPTORES PARALELOS 10A/250V C/ PLACA TP SILENTOQUE PIAL OU EQUIV</v>
          </cell>
          <cell r="D3189" t="str">
            <v>UN</v>
          </cell>
          <cell r="E3189">
            <v>17.22</v>
          </cell>
        </row>
        <row r="3190">
          <cell r="A3190">
            <v>12127</v>
          </cell>
          <cell r="B3190" t="str">
            <v>INSUMO NACIONAL CAIXA</v>
          </cell>
          <cell r="C3190" t="str">
            <v>!EM PROCESSO DE DESATIVACAO! INTERRUPTOR INTERMEDIARIO (TECLA DUPLA) EMBUTIR 10A/250V C/ PLACA, TIPO SILENTOQUE PIAL OUEQUIV</v>
          </cell>
          <cell r="D3190" t="str">
            <v>UN</v>
          </cell>
          <cell r="E3190">
            <v>17.91</v>
          </cell>
        </row>
        <row r="3191">
          <cell r="A3191">
            <v>12128</v>
          </cell>
          <cell r="B3191" t="str">
            <v>INSUMO NACIONAL CAIXA</v>
          </cell>
          <cell r="C3191" t="str">
            <v>INTERRUPTOR SOBREPOR 1 TECLA SIMPLES, TIPO SILENTOQUE PIAL OU EQUIV</v>
          </cell>
          <cell r="D3191" t="str">
            <v>UN</v>
          </cell>
          <cell r="E3191">
            <v>3.95</v>
          </cell>
        </row>
        <row r="3192">
          <cell r="A3192">
            <v>12129</v>
          </cell>
          <cell r="B3192" t="str">
            <v>INSUMO NACIONAL CAIXA</v>
          </cell>
          <cell r="C3192" t="str">
            <v>INTERRUPTOR SOBREPOR 2 TECLAS SIMPLES, TIPO SILENTOQUE PIALOU EQUIV</v>
          </cell>
          <cell r="D3192" t="str">
            <v>UN</v>
          </cell>
          <cell r="E3192">
            <v>7.08</v>
          </cell>
        </row>
        <row r="3193">
          <cell r="A3193">
            <v>12130</v>
          </cell>
          <cell r="B3193" t="str">
            <v>INSUMO NACIONAL CAIXA</v>
          </cell>
          <cell r="C3193" t="str">
            <v>!EM PROCESSO DE DESATIVACAO! CONJUNTO EMBUTIR 2 INTERRUPTORES PARALELOS 1 TOMADA 2P UNIVERSAL 10A/250V, S/ PLACA, TP SILENTOQUE PIAL OU EQUIV</v>
          </cell>
          <cell r="D3193" t="str">
            <v>UN</v>
          </cell>
          <cell r="E3193">
            <v>12.47</v>
          </cell>
        </row>
        <row r="3194">
          <cell r="A3194">
            <v>12142</v>
          </cell>
          <cell r="B3194" t="str">
            <v>INSUMO NACIONAL CAIXA</v>
          </cell>
          <cell r="C3194" t="str">
            <v>!EM PROCESSO DE DESATIVACAO! TOMADA SOBREPOR P/ TELEFONE PADRAO TELEBRAS, TIPO SILENTOQUE PIAL OU EQUIV</v>
          </cell>
          <cell r="D3194" t="str">
            <v>UN</v>
          </cell>
          <cell r="E3194">
            <v>7.33</v>
          </cell>
        </row>
        <row r="3195">
          <cell r="A3195">
            <v>12143</v>
          </cell>
          <cell r="B3195" t="str">
            <v>INSUMO NACIONAL CAIXA</v>
          </cell>
          <cell r="C3195" t="str">
            <v>!EM PROCESSO DE DESATIVACAO! TOMADA ESPECIAL C/ PINO 15A, REVESTIMENTO EM BORRACHA, TIPO SAVEL OU EQUIV</v>
          </cell>
          <cell r="D3195" t="str">
            <v>UN</v>
          </cell>
          <cell r="E3195">
            <v>20</v>
          </cell>
        </row>
        <row r="3196">
          <cell r="A3196">
            <v>12145</v>
          </cell>
          <cell r="B3196" t="str">
            <v>INSUMO NACIONAL CAIXA</v>
          </cell>
          <cell r="C3196" t="str">
            <v>!EM PROCESSO DE DESATIVACAO! TOMADA DE PISO 2P UNIVERSAL 10A/250V C/ PLACA 4'' X 4'' EM TERMOPLASTICO ALTA RESISTENCIA,TIPO PIAL OU EQUIV</v>
          </cell>
          <cell r="D3196" t="str">
            <v>UN</v>
          </cell>
          <cell r="E3196">
            <v>18.309999999999999</v>
          </cell>
        </row>
        <row r="3197">
          <cell r="A3197">
            <v>12147</v>
          </cell>
          <cell r="B3197" t="str">
            <v>INSUMO NACIONAL CAIXA</v>
          </cell>
          <cell r="C3197" t="str">
            <v>TOMADA SOBREPOR 2P UNIVERSAL 10A/250V, TIPO SILENTOQUE PIALOU EQUIV</v>
          </cell>
          <cell r="D3197" t="str">
            <v>UN</v>
          </cell>
          <cell r="E3197">
            <v>8.94</v>
          </cell>
        </row>
        <row r="3198">
          <cell r="A3198">
            <v>12200</v>
          </cell>
          <cell r="B3198" t="str">
            <v>INSUMO NACIONAL CAIXA</v>
          </cell>
          <cell r="C3198" t="str">
            <v>!EM PROCESSO DE DESATIVACAO! LAMPADA INCANDESCENTE 300W</v>
          </cell>
          <cell r="D3198" t="str">
            <v>UN</v>
          </cell>
          <cell r="E3198">
            <v>10.36</v>
          </cell>
        </row>
        <row r="3199">
          <cell r="A3199">
            <v>12201</v>
          </cell>
          <cell r="B3199" t="str">
            <v>INSUMO NACIONAL CAIXA</v>
          </cell>
          <cell r="C3199" t="str">
            <v>!EM PROCESSO DE DESATIVACAO! LAMPADA INCANDESCENTE TRANSPARENTE 40 W, BASE E27 (127/220 V)</v>
          </cell>
          <cell r="D3199" t="str">
            <v>UN</v>
          </cell>
          <cell r="E3199">
            <v>1.04</v>
          </cell>
        </row>
        <row r="3200">
          <cell r="A3200">
            <v>12202</v>
          </cell>
          <cell r="B3200" t="str">
            <v>INSUMO NACIONAL CAIXA</v>
          </cell>
          <cell r="C3200" t="str">
            <v>!EM PROCESSO DE DESATIVACAO! LAMPADA INCANDESCENTE 200W</v>
          </cell>
          <cell r="D3200" t="str">
            <v>UN</v>
          </cell>
          <cell r="E3200">
            <v>2.42</v>
          </cell>
        </row>
        <row r="3201">
          <cell r="A3201">
            <v>12203</v>
          </cell>
          <cell r="B3201" t="str">
            <v>INSUMO NACIONAL CAIXA</v>
          </cell>
          <cell r="C3201" t="str">
            <v>!EM PROCESSO DE DESATIVACAO! LAMPADA INCANDESCENTE 150W</v>
          </cell>
          <cell r="D3201" t="str">
            <v>UN</v>
          </cell>
          <cell r="E3201">
            <v>1.93</v>
          </cell>
        </row>
        <row r="3202">
          <cell r="A3202">
            <v>12207</v>
          </cell>
          <cell r="B3202" t="str">
            <v>INSUMO NACIONAL CAIXA</v>
          </cell>
          <cell r="C3202" t="str">
            <v>!EM PROCESSO DE DESATIVACAO! LAMPADA FLUORESCENTE 85W</v>
          </cell>
          <cell r="D3202" t="str">
            <v>UN</v>
          </cell>
          <cell r="E3202">
            <v>9.75</v>
          </cell>
        </row>
        <row r="3203">
          <cell r="A3203">
            <v>12214</v>
          </cell>
          <cell r="B3203" t="str">
            <v>INSUMO NACIONAL CAIXA</v>
          </cell>
          <cell r="C3203" t="str">
            <v>LAMPADA VAPOR MERCURIO 125 W (BASE E27)</v>
          </cell>
          <cell r="D3203" t="str">
            <v>UN</v>
          </cell>
          <cell r="E3203">
            <v>13.56</v>
          </cell>
        </row>
        <row r="3204">
          <cell r="A3204">
            <v>12216</v>
          </cell>
          <cell r="B3204" t="str">
            <v>INSUMO NACIONAL CAIXA</v>
          </cell>
          <cell r="C3204" t="str">
            <v>LAMPADA VAPOR DE SODIO OVOIDE 150 W (BASE E40)</v>
          </cell>
          <cell r="D3204" t="str">
            <v>UN</v>
          </cell>
          <cell r="E3204">
            <v>29.38</v>
          </cell>
        </row>
        <row r="3205">
          <cell r="A3205">
            <v>12230</v>
          </cell>
          <cell r="B3205" t="str">
            <v>INSUMO NACIONAL CAIXA</v>
          </cell>
          <cell r="C3205" t="str">
            <v>LUMINARIA CALHA SOBREPOR EM CHAPA ACO P/ 1 LAMPADA FLUORESCENTE 20W   (NAO INCLUI REATOR E LAMPADA)</v>
          </cell>
          <cell r="D3205" t="str">
            <v>UN</v>
          </cell>
          <cell r="E3205">
            <v>10.29</v>
          </cell>
        </row>
        <row r="3206">
          <cell r="A3206">
            <v>12231</v>
          </cell>
          <cell r="B3206" t="str">
            <v>INSUMO NACIONAL CAIXA</v>
          </cell>
          <cell r="C3206" t="str">
            <v>LUMINARIA CALHA SOBREPOR EM CHAPA ACO P/ 1 LAMPADA FLUORESCENTE 40W   (NAO INCLUI REATOR E LAMP)</v>
          </cell>
          <cell r="D3206" t="str">
            <v>UN</v>
          </cell>
          <cell r="E3206">
            <v>14.69</v>
          </cell>
        </row>
        <row r="3207">
          <cell r="A3207">
            <v>12232</v>
          </cell>
          <cell r="B3207" t="str">
            <v>INSUMO NACIONAL CAIXA</v>
          </cell>
          <cell r="C3207" t="str">
            <v>LUMINARIA CALHA SOBREPOR EM CHAPA ACO P/ 2 LAMPADAS FLUORESCENTES 2OW (NAO INCLUI REATOR E LAMPADAS)</v>
          </cell>
          <cell r="D3207" t="str">
            <v>UN</v>
          </cell>
          <cell r="E3207">
            <v>9.64</v>
          </cell>
        </row>
        <row r="3208">
          <cell r="A3208">
            <v>12239</v>
          </cell>
          <cell r="B3208" t="str">
            <v>INSUMO NACIONAL CAIXA</v>
          </cell>
          <cell r="C3208" t="str">
            <v>LUMINARIA CALHA SOBREPOR EM CHAPA ACO P/ 2 LAMPADAS FLUORESCENTES 40W (NAO INCLUI REATOR E LAMP)</v>
          </cell>
          <cell r="D3208" t="str">
            <v>UN</v>
          </cell>
          <cell r="E3208">
            <v>18.739999999999998</v>
          </cell>
        </row>
        <row r="3209">
          <cell r="A3209">
            <v>12244</v>
          </cell>
          <cell r="B3209" t="str">
            <v>INSUMO NACIONAL CAIXA</v>
          </cell>
          <cell r="C3209" t="str">
            <v>!EM PROCESSO DE DESATIVACAO! LUMINARIA EMBUTIDA WETZEL REF.IPT 31/1</v>
          </cell>
          <cell r="D3209" t="str">
            <v>UN</v>
          </cell>
          <cell r="E3209">
            <v>122.19</v>
          </cell>
        </row>
        <row r="3210">
          <cell r="A3210">
            <v>12245</v>
          </cell>
          <cell r="B3210" t="str">
            <v>INSUMO NACIONAL CAIXA</v>
          </cell>
          <cell r="C3210" t="str">
            <v>LUMINARIA ESMALTADA COR ALUMINIO PETERCO Y.25/1</v>
          </cell>
          <cell r="D3210" t="str">
            <v>UN</v>
          </cell>
          <cell r="E3210">
            <v>85.08</v>
          </cell>
        </row>
        <row r="3211">
          <cell r="A3211">
            <v>12265</v>
          </cell>
          <cell r="B3211" t="str">
            <v>INSUMO NACIONAL CAIXA</v>
          </cell>
          <cell r="C3211" t="str">
            <v>!EM PROCESSO DE DESATIVACAO! LUMINARIA PHILLIPS PARA LAMPADADE 400 W MODELO HDK 47240064 OU EQUIVALENTE</v>
          </cell>
          <cell r="D3211" t="str">
            <v>UN</v>
          </cell>
          <cell r="E3211">
            <v>391.77</v>
          </cell>
        </row>
        <row r="3212">
          <cell r="A3212">
            <v>12266</v>
          </cell>
          <cell r="B3212" t="str">
            <v>INSUMO NACIONAL CAIXA</v>
          </cell>
          <cell r="C3212" t="str">
            <v>LUMINARIA PHILLIPS TIPO SPOT</v>
          </cell>
          <cell r="D3212" t="str">
            <v>UN</v>
          </cell>
          <cell r="E3212">
            <v>14.05</v>
          </cell>
        </row>
        <row r="3213">
          <cell r="A3213">
            <v>12267</v>
          </cell>
          <cell r="B3213" t="str">
            <v>INSUMO NACIONAL CAIXA</v>
          </cell>
          <cell r="C3213" t="str">
            <v>LUMINARIA PROVA DE TEMPO PETERCO Y.31/1</v>
          </cell>
          <cell r="D3213" t="str">
            <v>UN</v>
          </cell>
          <cell r="E3213">
            <v>112.55</v>
          </cell>
        </row>
        <row r="3214">
          <cell r="A3214">
            <v>12268</v>
          </cell>
          <cell r="B3214" t="str">
            <v>INSUMO NACIONAL CAIXA</v>
          </cell>
          <cell r="C3214" t="str">
            <v>!EM PROCESSO DE DESATIVACAO! LUMINARIA ABERTA P/ ILUMINACAOPUBLICA, CORPO REFLETOR EM ALUMINIO FUNDIDO, PORTA LAMPADA E27 COM BRACO METALICO DE 1,50M</v>
          </cell>
          <cell r="D3214" t="str">
            <v>UN</v>
          </cell>
          <cell r="E3214">
            <v>75.95</v>
          </cell>
        </row>
        <row r="3215">
          <cell r="A3215">
            <v>12271</v>
          </cell>
          <cell r="B3215" t="str">
            <v>INSUMO NACIONAL CAIXA</v>
          </cell>
          <cell r="C3215" t="str">
            <v>LUMINARIA DUPLA P/SINALIZACAO, TIPO WETZEL AS-2/110 OU EQUIV</v>
          </cell>
          <cell r="D3215" t="str">
            <v>UN</v>
          </cell>
          <cell r="E3215">
            <v>196.16</v>
          </cell>
        </row>
        <row r="3216">
          <cell r="A3216">
            <v>12272</v>
          </cell>
          <cell r="B3216" t="str">
            <v>INSUMO NACIONAL CAIXA</v>
          </cell>
          <cell r="C3216" t="str">
            <v>!EM PROCESSO DE DESATIVACAO! PROJETOR P/ FACHADA PROVA DE TEMPO P/ LAMPADA INCANDESCENTE OU VAPOR MERCURIO E27, TIPO Z-15 PETERCO OU EQUIV</v>
          </cell>
          <cell r="D3216" t="str">
            <v>UN</v>
          </cell>
          <cell r="E3216">
            <v>95.31</v>
          </cell>
        </row>
        <row r="3217">
          <cell r="A3217">
            <v>12273</v>
          </cell>
          <cell r="B3217" t="str">
            <v>INSUMO NACIONAL CAIXA</v>
          </cell>
          <cell r="C3217" t="str">
            <v>PROJETOR RETANGULAR FECHADO PARA LAMPADA VAPOR DE MERCURIO/SODIO 250 W A 500 W, CABECEIRAS EM ALUMINIO FUNDIDO, CORPO EMALUMINIO ANODIZADO, PARA LAMPADA E40 FECHAMENTO EM VIDRO TEMPERADO.</v>
          </cell>
          <cell r="D3217" t="str">
            <v>UN</v>
          </cell>
          <cell r="E3217">
            <v>57.88</v>
          </cell>
        </row>
        <row r="3218">
          <cell r="A3218">
            <v>12294</v>
          </cell>
          <cell r="B3218" t="str">
            <v>INSUMO NACIONAL CAIXA</v>
          </cell>
          <cell r="C3218" t="str">
            <v>SOQUETE DE PORCELANA BASE E27, PARA USO AO TEMPO, PARA LAMPADAS</v>
          </cell>
          <cell r="D3218" t="str">
            <v>UN</v>
          </cell>
          <cell r="E3218">
            <v>6.94</v>
          </cell>
        </row>
        <row r="3219">
          <cell r="A3219">
            <v>12295</v>
          </cell>
          <cell r="B3219" t="str">
            <v>INSUMO NACIONAL CAIXA</v>
          </cell>
          <cell r="C3219" t="str">
            <v>SOQUETE DE BAQUELITE BASE E27, PARA LAMPADAS</v>
          </cell>
          <cell r="D3219" t="str">
            <v>UN</v>
          </cell>
          <cell r="E3219">
            <v>2.23</v>
          </cell>
        </row>
        <row r="3220">
          <cell r="A3220">
            <v>12296</v>
          </cell>
          <cell r="B3220" t="str">
            <v>INSUMO NACIONAL CAIXA</v>
          </cell>
          <cell r="C3220" t="str">
            <v>SOQUETE DE PORCELANA BASE E27, FIXO DE TETO, PARA LAMPADAS</v>
          </cell>
          <cell r="D3220" t="str">
            <v>UN</v>
          </cell>
          <cell r="E3220">
            <v>2.89</v>
          </cell>
        </row>
        <row r="3221">
          <cell r="A3221">
            <v>12297</v>
          </cell>
          <cell r="B3221" t="str">
            <v>INSUMO NACIONAL CAIXA</v>
          </cell>
          <cell r="C3221" t="str">
            <v>!EM PROCESSO DE DESATIVACAO! GLOBO ESFERICO DE PLASTICO TAMANHO MEDIO</v>
          </cell>
          <cell r="D3221" t="str">
            <v>UN</v>
          </cell>
          <cell r="E3221">
            <v>12.6</v>
          </cell>
        </row>
        <row r="3222">
          <cell r="A3222">
            <v>12298</v>
          </cell>
          <cell r="B3222" t="str">
            <v>INSUMO NACIONAL CAIXA</v>
          </cell>
          <cell r="C3222" t="str">
            <v>!EM PROCESSO DE DESATIVACAO! GLOBO ESFERICO DE VIDRO LISO TAMANHO MEDIO</v>
          </cell>
          <cell r="D3222" t="str">
            <v>UN</v>
          </cell>
          <cell r="E3222">
            <v>13.34</v>
          </cell>
        </row>
        <row r="3223">
          <cell r="A3223">
            <v>12299</v>
          </cell>
          <cell r="B3223" t="str">
            <v>INSUMO NACIONAL CAIXA</v>
          </cell>
          <cell r="C3223" t="str">
            <v>!EM PROCESSO DE DESATIVACAO! GLOBO ESFERICO DE VIDRO LISO TAMANHO GRANDE</v>
          </cell>
          <cell r="D3223" t="str">
            <v>UN</v>
          </cell>
          <cell r="E3223">
            <v>34.979999999999997</v>
          </cell>
        </row>
        <row r="3224">
          <cell r="A3224">
            <v>12314</v>
          </cell>
          <cell r="B3224" t="str">
            <v>INSUMO NACIONAL CAIXA</v>
          </cell>
          <cell r="C3224" t="str">
            <v>!EM PROCESSO DE DESATIVACAO! REATOR PARTIDA RAPIDA P/ 1 LAMPADA FLUORESCENTE 110W/220V</v>
          </cell>
          <cell r="D3224" t="str">
            <v>UN</v>
          </cell>
          <cell r="E3224">
            <v>66.72</v>
          </cell>
        </row>
        <row r="3225">
          <cell r="A3225">
            <v>12316</v>
          </cell>
          <cell r="B3225" t="str">
            <v>INSUMO NACIONAL CAIXA</v>
          </cell>
          <cell r="C3225" t="str">
            <v>REATOR P/ 1 LAMPADA VAPOR DE MERCURIO 125W USO EXT</v>
          </cell>
          <cell r="D3225" t="str">
            <v>UN</v>
          </cell>
          <cell r="E3225">
            <v>60.13</v>
          </cell>
        </row>
        <row r="3226">
          <cell r="A3226">
            <v>12317</v>
          </cell>
          <cell r="B3226" t="str">
            <v>INSUMO NACIONAL CAIXA</v>
          </cell>
          <cell r="C3226" t="str">
            <v>REATOR P/ 1 LAMPADA VAPOR DE MERCURIO 250W USO EXT</v>
          </cell>
          <cell r="D3226" t="str">
            <v>UN</v>
          </cell>
          <cell r="E3226">
            <v>71.709999999999994</v>
          </cell>
        </row>
        <row r="3227">
          <cell r="A3227">
            <v>12318</v>
          </cell>
          <cell r="B3227" t="str">
            <v>INSUMO NACIONAL CAIXA</v>
          </cell>
          <cell r="C3227" t="str">
            <v>REATOR P/ 1 LAMPADA VAPOR DE MERCURIO 400W USO EXT</v>
          </cell>
          <cell r="D3227" t="str">
            <v>UN</v>
          </cell>
          <cell r="E3227">
            <v>82.61</v>
          </cell>
        </row>
        <row r="3228">
          <cell r="A3228">
            <v>12327</v>
          </cell>
          <cell r="B3228" t="str">
            <v>INSUMO NACIONAL CAIXA</v>
          </cell>
          <cell r="C3228" t="str">
            <v>CINTA CIRCULAR EM ACO GALVANIZADO DE 210 MM DE DIAMETRO PARAINSTALACAO DE TRANSFORMADOR EM POSTE DE CONCRETO</v>
          </cell>
          <cell r="D3228" t="str">
            <v>UN</v>
          </cell>
          <cell r="E3228">
            <v>20.52</v>
          </cell>
        </row>
        <row r="3229">
          <cell r="A3229">
            <v>12329</v>
          </cell>
          <cell r="B3229" t="str">
            <v>INSUMO NACIONAL CAIXA</v>
          </cell>
          <cell r="C3229" t="str">
            <v>COBRE ELETROLITICO EM BARRA OU CHAPA</v>
          </cell>
          <cell r="D3229" t="str">
            <v>KG</v>
          </cell>
          <cell r="E3229">
            <v>60.07</v>
          </cell>
        </row>
        <row r="3230">
          <cell r="A3230">
            <v>12340</v>
          </cell>
          <cell r="B3230" t="str">
            <v>INSUMO NACIONAL CAIXA</v>
          </cell>
          <cell r="C3230" t="str">
            <v>!EM PROCESSO DE DESATIVACAO! CHAVE SECCIONADORA TRIPOLAR P/MEDIA TENSAO 400A/15KV, C/ COMANDO MANUAL SIMULTANEO NAS 3 FASES ATRAVES DE PUNHO</v>
          </cell>
          <cell r="D3230" t="str">
            <v>UN</v>
          </cell>
          <cell r="E3230">
            <v>2104.8200000000002</v>
          </cell>
        </row>
        <row r="3231">
          <cell r="A3231">
            <v>12341</v>
          </cell>
          <cell r="B3231" t="str">
            <v>INSUMO NACIONAL CAIXA</v>
          </cell>
          <cell r="C3231" t="str">
            <v>!EM PROCESSO DE DESATIVACAO! CHAVE SECCIONADORA TRIPOLAR P/MEDIA TENSAO 400A/15KV, C/ COMANDO MANUAL SIMULTANEO NAS 3 FASES ATRAVES DE VARA DE MANOBRA, TIPO 3 DC 0015-2W SIEMENS OU EQUIV</v>
          </cell>
          <cell r="D3231" t="str">
            <v>UN</v>
          </cell>
          <cell r="E3231">
            <v>1928.95</v>
          </cell>
        </row>
        <row r="3232">
          <cell r="A3232">
            <v>12343</v>
          </cell>
          <cell r="B3232" t="str">
            <v>INSUMO NACIONAL CAIXA</v>
          </cell>
          <cell r="C3232" t="str">
            <v>FUSIVEL DIAZED 35 A TAMANHO DIII, CAPACIDADE DE INTERRUPCAODE 50 KA EM VCA E 8 KA EM VCC, TENSAO NOMIMNAL DE 500 V</v>
          </cell>
          <cell r="D3232" t="str">
            <v>UN</v>
          </cell>
          <cell r="E3232">
            <v>2.66</v>
          </cell>
        </row>
        <row r="3233">
          <cell r="A3233">
            <v>12344</v>
          </cell>
          <cell r="B3233" t="str">
            <v>INSUMO NACIONAL CAIXA</v>
          </cell>
          <cell r="C3233" t="str">
            <v>FUSIVEL DIAZED 20 A TAMANHO DII, CAPACIDADE DE INTERRUPCAO DE 50 KA EM VCA E 8 KA EM VCC, TENSAO NOMIMNAL DE 500 V</v>
          </cell>
          <cell r="D3233" t="str">
            <v>UN</v>
          </cell>
          <cell r="E3233">
            <v>1.71</v>
          </cell>
        </row>
        <row r="3234">
          <cell r="A3234">
            <v>12357</v>
          </cell>
          <cell r="B3234" t="str">
            <v>INSUMO NACIONAL CAIXA</v>
          </cell>
          <cell r="C3234" t="str">
            <v>MASTRO SIMPLES GALVANIZADO DIAMETRO NOMINAL 1 1/2", COMPRIMENTO 3 M</v>
          </cell>
          <cell r="D3234" t="str">
            <v>UN</v>
          </cell>
          <cell r="E3234">
            <v>114.85</v>
          </cell>
        </row>
        <row r="3235">
          <cell r="A3235">
            <v>12358</v>
          </cell>
          <cell r="B3235" t="str">
            <v>INSUMO NACIONAL CAIXA</v>
          </cell>
          <cell r="C3235" t="str">
            <v>MASTRO SIMPLES GALVANIZADO DIAMETRO NOMINAL 2", COMPRIMENTO3 M</v>
          </cell>
          <cell r="D3235" t="str">
            <v>UN</v>
          </cell>
          <cell r="E3235">
            <v>129.19</v>
          </cell>
        </row>
        <row r="3236">
          <cell r="A3236">
            <v>12359</v>
          </cell>
          <cell r="B3236" t="str">
            <v>INSUMO NACIONAL CAIXA</v>
          </cell>
          <cell r="C3236" t="str">
            <v>RELE TERMICO BIMETAL PARA USO EM MOTORES TRIFASICOS, TENSAO380 V, POTENCIA ATÃ‰ 15 CV, CORRENTE NOMINAL MAXIMA 22 A</v>
          </cell>
          <cell r="D3236" t="str">
            <v>UN</v>
          </cell>
          <cell r="E3236">
            <v>129.31</v>
          </cell>
        </row>
        <row r="3237">
          <cell r="A3237">
            <v>12362</v>
          </cell>
          <cell r="B3237" t="str">
            <v>INSUMO NACIONAL CAIXA</v>
          </cell>
          <cell r="C3237" t="str">
            <v>PORCA OLHAL EM ACO GALVANIZADO, ESPESSURA 16MM, ABERTURA 21MM</v>
          </cell>
          <cell r="D3237" t="str">
            <v>UN</v>
          </cell>
          <cell r="E3237">
            <v>8.26</v>
          </cell>
        </row>
        <row r="3238">
          <cell r="A3238">
            <v>12366</v>
          </cell>
          <cell r="B3238" t="str">
            <v>INSUMO NACIONAL CAIXA</v>
          </cell>
          <cell r="C3238" t="str">
            <v>POSTE DE CONCRETO CIRCULAR, 150 KG, H = 10 M (NBR 8451)</v>
          </cell>
          <cell r="D3238" t="str">
            <v>UN</v>
          </cell>
          <cell r="E3238">
            <v>529.03</v>
          </cell>
        </row>
        <row r="3239">
          <cell r="A3239">
            <v>12367</v>
          </cell>
          <cell r="B3239" t="str">
            <v>INSUMO NACIONAL CAIXA</v>
          </cell>
          <cell r="C3239" t="str">
            <v>POSTE DE CONCRETO CIRCULAR, 200 KG, H = 17 M (NBR 8451)</v>
          </cell>
          <cell r="D3239" t="str">
            <v>UN</v>
          </cell>
          <cell r="E3239">
            <v>2255.4</v>
          </cell>
        </row>
        <row r="3240">
          <cell r="A3240">
            <v>12368</v>
          </cell>
          <cell r="B3240" t="str">
            <v>INSUMO NACIONAL CAIXA</v>
          </cell>
          <cell r="C3240" t="str">
            <v>POSTE DE CONCRETO CIRCULAR, 200 KG, H = 22,5 M (NBR 8451)</v>
          </cell>
          <cell r="D3240" t="str">
            <v>UN</v>
          </cell>
          <cell r="E3240">
            <v>4462.5</v>
          </cell>
        </row>
        <row r="3241">
          <cell r="A3241">
            <v>12372</v>
          </cell>
          <cell r="B3241" t="str">
            <v>INSUMO NACIONAL CAIXA</v>
          </cell>
          <cell r="C3241" t="str">
            <v>POSTE DE CONCRETO DUPLO T, 200 KG, H = 11 M (NBR 8451)</v>
          </cell>
          <cell r="D3241" t="str">
            <v>UN</v>
          </cell>
          <cell r="E3241">
            <v>563.85</v>
          </cell>
        </row>
        <row r="3242">
          <cell r="A3242">
            <v>12373</v>
          </cell>
          <cell r="B3242" t="str">
            <v>INSUMO NACIONAL CAIXA</v>
          </cell>
          <cell r="C3242" t="str">
            <v>POSTE DE CONCRETO DUPLO T, 400 KG,H = 12 M (NBR 8451)</v>
          </cell>
          <cell r="D3242" t="str">
            <v>UN</v>
          </cell>
          <cell r="E3242">
            <v>877.8</v>
          </cell>
        </row>
        <row r="3243">
          <cell r="A3243">
            <v>12374</v>
          </cell>
          <cell r="B3243" t="str">
            <v>INSUMO NACIONAL CAIXA</v>
          </cell>
          <cell r="C3243" t="str">
            <v>POSTE DE CONCRETO DUPLO T, 100 KG, H = 6 M, (NBR 8451)</v>
          </cell>
          <cell r="D3243" t="str">
            <v>UN</v>
          </cell>
          <cell r="E3243">
            <v>262.5</v>
          </cell>
        </row>
        <row r="3244">
          <cell r="A3244">
            <v>12378</v>
          </cell>
          <cell r="B3244" t="str">
            <v>INSUMO NACIONAL CAIXA</v>
          </cell>
          <cell r="C3244" t="str">
            <v>POSTE CONICO CONTINUO EM ACO GALVANIZADO, RETO, FLANGEADO, H= 6 M, DIAMETRO INFERIOR = *90* CM</v>
          </cell>
          <cell r="D3244" t="str">
            <v>UN</v>
          </cell>
          <cell r="E3244">
            <v>558.11</v>
          </cell>
        </row>
        <row r="3245">
          <cell r="A3245">
            <v>12387</v>
          </cell>
          <cell r="B3245" t="str">
            <v>INSUMO NACIONAL CAIXA</v>
          </cell>
          <cell r="C3245" t="str">
            <v>!EM PROCESSO DE DESATIVACAO! POSTE ACO H = 2,5M D = 75MM TIPO XR-701/1 XOULUX OU TPD-236/1 TROPICO</v>
          </cell>
          <cell r="D3245" t="str">
            <v>UN</v>
          </cell>
          <cell r="E3245">
            <v>189.91</v>
          </cell>
        </row>
        <row r="3246">
          <cell r="A3246">
            <v>12388</v>
          </cell>
          <cell r="B3246" t="str">
            <v>INSUMO NACIONAL CAIXA</v>
          </cell>
          <cell r="C3246" t="str">
            <v>POSTE DECORATIVO PARA JARDIM EM ACO TUBULAR, SEM LUMINARIA,H = *2,5* M</v>
          </cell>
          <cell r="D3246" t="str">
            <v>UN</v>
          </cell>
          <cell r="E3246">
            <v>138.97999999999999</v>
          </cell>
        </row>
        <row r="3247">
          <cell r="A3247">
            <v>12394</v>
          </cell>
          <cell r="B3247" t="str">
            <v>INSUMO NACIONAL CAIXA</v>
          </cell>
          <cell r="C3247" t="str">
            <v>BUCHA DE REDUCAO DE FERRO GALVANIZADO, COM ROSCA BSP, DE 1/2" X 3/8"</v>
          </cell>
          <cell r="D3247" t="str">
            <v>UN</v>
          </cell>
          <cell r="E3247">
            <v>2.0299999999999998</v>
          </cell>
        </row>
        <row r="3248">
          <cell r="A3248">
            <v>12395</v>
          </cell>
          <cell r="B3248" t="str">
            <v>INSUMO NACIONAL CAIXA</v>
          </cell>
          <cell r="C3248" t="str">
            <v>CAP OU TAMPAO DE FERRO GALVANIZADO, COM ROSCA BSP, DE 1/4"</v>
          </cell>
          <cell r="D3248" t="str">
            <v>UN</v>
          </cell>
          <cell r="E3248">
            <v>1.99</v>
          </cell>
        </row>
        <row r="3249">
          <cell r="A3249">
            <v>12396</v>
          </cell>
          <cell r="B3249" t="str">
            <v>INSUMO NACIONAL CAIXA</v>
          </cell>
          <cell r="C3249" t="str">
            <v>CAP OU TAMPAO DE FERRO GALVANIZADO, COM ROSCA BSP, DE 3/8"</v>
          </cell>
          <cell r="D3249" t="str">
            <v>UN</v>
          </cell>
          <cell r="E3249">
            <v>1.96</v>
          </cell>
        </row>
        <row r="3250">
          <cell r="A3250">
            <v>12402</v>
          </cell>
          <cell r="B3250" t="str">
            <v>INSUMO NACIONAL CAIXA</v>
          </cell>
          <cell r="C3250" t="str">
            <v>COTOVELO 45 GRAUS DE FERRO GALVANIZADO, COM ROSCA BSP, DE 21/2"</v>
          </cell>
          <cell r="D3250" t="str">
            <v>UN</v>
          </cell>
          <cell r="E3250">
            <v>43.04</v>
          </cell>
        </row>
        <row r="3251">
          <cell r="A3251">
            <v>12403</v>
          </cell>
          <cell r="B3251" t="str">
            <v>INSUMO NACIONAL CAIXA</v>
          </cell>
          <cell r="C3251" t="str">
            <v>COTOVELO 90 GRAUS DE FERRO GALVANIZADO, COM ROSCA BSP, DE 11/4" X 1"</v>
          </cell>
          <cell r="D3251" t="str">
            <v>UN</v>
          </cell>
          <cell r="E3251">
            <v>10.87</v>
          </cell>
        </row>
        <row r="3252">
          <cell r="A3252">
            <v>12404</v>
          </cell>
          <cell r="B3252" t="str">
            <v>INSUMO NACIONAL CAIXA</v>
          </cell>
          <cell r="C3252" t="str">
            <v>LUVA DE FERRO GALVANIZADO, COM ROSCA BSP MACHO/FEMEA, DE 3/4"</v>
          </cell>
          <cell r="D3252" t="str">
            <v>UN</v>
          </cell>
          <cell r="E3252">
            <v>5.72</v>
          </cell>
        </row>
        <row r="3253">
          <cell r="A3253">
            <v>12406</v>
          </cell>
          <cell r="B3253" t="str">
            <v>INSUMO NACIONAL CAIXA</v>
          </cell>
          <cell r="C3253" t="str">
            <v>LUVA DE REDUCAO DE FERRO GALVANIZADO, COM ROSCA BSP, DE 3/4"X 1/2"</v>
          </cell>
          <cell r="D3253" t="str">
            <v>UN</v>
          </cell>
          <cell r="E3253">
            <v>4.1500000000000004</v>
          </cell>
        </row>
        <row r="3254">
          <cell r="A3254">
            <v>12407</v>
          </cell>
          <cell r="B3254" t="str">
            <v>INSUMO NACIONAL CAIXA</v>
          </cell>
          <cell r="C3254" t="str">
            <v>LUVA DE REDUCAO DE FERRO GALVANIZADO, COM ROSCA BSP MACHO/FEMEA, DE 1 1/2" X 1"</v>
          </cell>
          <cell r="D3254" t="str">
            <v>UN</v>
          </cell>
          <cell r="E3254">
            <v>12.68</v>
          </cell>
        </row>
        <row r="3255">
          <cell r="A3255">
            <v>12408</v>
          </cell>
          <cell r="B3255" t="str">
            <v>INSUMO NACIONAL CAIXA</v>
          </cell>
          <cell r="C3255" t="str">
            <v>LUVA DE REDUCAO DE FERRO GALVANIZADO, COM ROSCA BSP MACHO/FEMEA, DE 1" X 1/2"</v>
          </cell>
          <cell r="D3255" t="str">
            <v>UN</v>
          </cell>
          <cell r="E3255">
            <v>7.84</v>
          </cell>
        </row>
        <row r="3256">
          <cell r="A3256">
            <v>12409</v>
          </cell>
          <cell r="B3256" t="str">
            <v>INSUMO NACIONAL CAIXA</v>
          </cell>
          <cell r="C3256" t="str">
            <v>LUVA DE REDUCAO DE FERRO GALVANIZADO, COM ROSCA BSP MACHO/FEMEA, DE 3/4"</v>
          </cell>
          <cell r="D3256" t="str">
            <v>UN</v>
          </cell>
          <cell r="E3256">
            <v>7.84</v>
          </cell>
        </row>
        <row r="3257">
          <cell r="A3257">
            <v>12410</v>
          </cell>
          <cell r="B3257" t="str">
            <v>INSUMO NACIONAL CAIXA</v>
          </cell>
          <cell r="C3257" t="str">
            <v>LUVA DE REDUCAO DE FERRO GALVANIZADO, COM ROSCA BSP MACHO/FEMEA, DE 3/4" X 1/2"</v>
          </cell>
          <cell r="D3257" t="str">
            <v>UN</v>
          </cell>
          <cell r="E3257">
            <v>5.41</v>
          </cell>
        </row>
        <row r="3258">
          <cell r="A3258">
            <v>12411</v>
          </cell>
          <cell r="B3258" t="str">
            <v>INSUMO NACIONAL CAIXA</v>
          </cell>
          <cell r="C3258" t="str">
            <v>PLUG OU BUJAO FERRO GALV 2 1/2"</v>
          </cell>
          <cell r="D3258" t="str">
            <v>UN</v>
          </cell>
          <cell r="E3258">
            <v>17.79</v>
          </cell>
        </row>
        <row r="3259">
          <cell r="A3259">
            <v>12412</v>
          </cell>
          <cell r="B3259" t="str">
            <v>INSUMO NACIONAL CAIXA</v>
          </cell>
          <cell r="C3259" t="str">
            <v>PLUG OU BUJAO FERRO GALV 4"</v>
          </cell>
          <cell r="D3259" t="str">
            <v>UN</v>
          </cell>
          <cell r="E3259">
            <v>47.81</v>
          </cell>
        </row>
        <row r="3260">
          <cell r="A3260">
            <v>12413</v>
          </cell>
          <cell r="B3260" t="str">
            <v>INSUMO NACIONAL CAIXA</v>
          </cell>
          <cell r="C3260" t="str">
            <v>!EM PROCESSO DE DESATIVACAO! SAIDA EM T FLANGE EM PE FERRO GALV 2 1/2" (COMBATE INCENDIO)</v>
          </cell>
          <cell r="D3260" t="str">
            <v>UN</v>
          </cell>
          <cell r="E3260">
            <v>139.24</v>
          </cell>
        </row>
        <row r="3261">
          <cell r="A3261">
            <v>12414</v>
          </cell>
          <cell r="B3261" t="str">
            <v>INSUMO NACIONAL CAIXA</v>
          </cell>
          <cell r="C3261" t="str">
            <v>!EM PROCESSO DE DESATIVACAO! TE FERRO GALVANIZADO 45G 1.1/2"</v>
          </cell>
          <cell r="D3261" t="str">
            <v>UN</v>
          </cell>
          <cell r="E3261">
            <v>39.97</v>
          </cell>
        </row>
        <row r="3262">
          <cell r="A3262">
            <v>12415</v>
          </cell>
          <cell r="B3262" t="str">
            <v>INSUMO NACIONAL CAIXA</v>
          </cell>
          <cell r="C3262" t="str">
            <v>!EM PROCESSO DE DESATIVACAO! TE FERRO GALVANIZADO 45G 1.1/4"</v>
          </cell>
          <cell r="D3262" t="str">
            <v>UN</v>
          </cell>
          <cell r="E3262">
            <v>29.4</v>
          </cell>
        </row>
        <row r="3263">
          <cell r="A3263">
            <v>12416</v>
          </cell>
          <cell r="B3263" t="str">
            <v>INSUMO NACIONAL CAIXA</v>
          </cell>
          <cell r="C3263" t="str">
            <v>!EM PROCESSO DE DESATIVACAO! TE FERRO GALVANIZADO 45G 1"</v>
          </cell>
          <cell r="D3263" t="str">
            <v>UN</v>
          </cell>
          <cell r="E3263">
            <v>20.059999999999999</v>
          </cell>
        </row>
        <row r="3264">
          <cell r="A3264">
            <v>12417</v>
          </cell>
          <cell r="B3264" t="str">
            <v>INSUMO NACIONAL CAIXA</v>
          </cell>
          <cell r="C3264" t="str">
            <v>!EM PROCESSO DE DESATIVACAO! TE FERRO GALVANIZADO 45G 1/2"</v>
          </cell>
          <cell r="D3264" t="str">
            <v>UN</v>
          </cell>
          <cell r="E3264">
            <v>7.57</v>
          </cell>
        </row>
        <row r="3265">
          <cell r="A3265">
            <v>12418</v>
          </cell>
          <cell r="B3265" t="str">
            <v>INSUMO NACIONAL CAIXA</v>
          </cell>
          <cell r="C3265" t="str">
            <v>!EM PROCESSO DE DESATIVACAO! TE FERRO GALVANIZADO 45G 2.1/2"</v>
          </cell>
          <cell r="D3265" t="str">
            <v>UN</v>
          </cell>
          <cell r="E3265">
            <v>93.81</v>
          </cell>
        </row>
        <row r="3266">
          <cell r="A3266">
            <v>12419</v>
          </cell>
          <cell r="B3266" t="str">
            <v>INSUMO NACIONAL CAIXA</v>
          </cell>
          <cell r="C3266" t="str">
            <v>!EM PROCESSO DE DESATIVACAO! TE FERRO GALVANIZADO 45G 2"</v>
          </cell>
          <cell r="D3266" t="str">
            <v>UN</v>
          </cell>
          <cell r="E3266">
            <v>63.34</v>
          </cell>
        </row>
        <row r="3267">
          <cell r="A3267">
            <v>12420</v>
          </cell>
          <cell r="B3267" t="str">
            <v>INSUMO NACIONAL CAIXA</v>
          </cell>
          <cell r="C3267" t="str">
            <v>!EM PROCESSO DE DESATIVACAO! TE FERRO GALVANIZADO 45G 3"</v>
          </cell>
          <cell r="D3267" t="str">
            <v>UN</v>
          </cell>
          <cell r="E3267">
            <v>148.88999999999999</v>
          </cell>
        </row>
        <row r="3268">
          <cell r="A3268">
            <v>12421</v>
          </cell>
          <cell r="B3268" t="str">
            <v>INSUMO NACIONAL CAIXA</v>
          </cell>
          <cell r="C3268" t="str">
            <v>!EM PROCESSO DE DESATIVACAO! TE FERRO GALVANIZADO 45G 3/4"</v>
          </cell>
          <cell r="D3268" t="str">
            <v>UN</v>
          </cell>
          <cell r="E3268">
            <v>12.1</v>
          </cell>
        </row>
        <row r="3269">
          <cell r="A3269">
            <v>12422</v>
          </cell>
          <cell r="B3269" t="str">
            <v>INSUMO NACIONAL CAIXA</v>
          </cell>
          <cell r="C3269" t="str">
            <v>!EM PROCESSO DE DESATIVACAO! TE FERRO GALVANIZADO 45G 4"</v>
          </cell>
          <cell r="D3269" t="str">
            <v>UN</v>
          </cell>
          <cell r="E3269">
            <v>261.01</v>
          </cell>
        </row>
        <row r="3270">
          <cell r="A3270">
            <v>12424</v>
          </cell>
          <cell r="B3270" t="str">
            <v>INSUMO NACIONAL CAIXA</v>
          </cell>
          <cell r="C3270" t="str">
            <v>UNIAO FERRO GALV C/ASSENTO CONICO BRONZE 1 1/2"</v>
          </cell>
          <cell r="D3270" t="str">
            <v>UN</v>
          </cell>
          <cell r="E3270">
            <v>64.489999999999995</v>
          </cell>
        </row>
        <row r="3271">
          <cell r="A3271">
            <v>12425</v>
          </cell>
          <cell r="B3271" t="str">
            <v>INSUMO NACIONAL CAIXA</v>
          </cell>
          <cell r="C3271" t="str">
            <v>UNIAO FERRO GALV C/ASSENTO CONICO BRONZE 1"</v>
          </cell>
          <cell r="D3271" t="str">
            <v>UN</v>
          </cell>
          <cell r="E3271">
            <v>32.82</v>
          </cell>
        </row>
        <row r="3272">
          <cell r="A3272">
            <v>12426</v>
          </cell>
          <cell r="B3272" t="str">
            <v>INSUMO NACIONAL CAIXA</v>
          </cell>
          <cell r="C3272" t="str">
            <v>UNIAO FERRO GALV C/ASSENTO CONICO BRONZE 1/2"</v>
          </cell>
          <cell r="D3272" t="str">
            <v>UN</v>
          </cell>
          <cell r="E3272">
            <v>27.63</v>
          </cell>
        </row>
        <row r="3273">
          <cell r="A3273">
            <v>12427</v>
          </cell>
          <cell r="B3273" t="str">
            <v>INSUMO NACIONAL CAIXA</v>
          </cell>
          <cell r="C3273" t="str">
            <v>UNIAO FERRO GALV C/ASSENTO CONICO BRONZE 2 1/2"</v>
          </cell>
          <cell r="D3273" t="str">
            <v>UN</v>
          </cell>
          <cell r="E3273">
            <v>133.71</v>
          </cell>
        </row>
        <row r="3274">
          <cell r="A3274">
            <v>12428</v>
          </cell>
          <cell r="B3274" t="str">
            <v>INSUMO NACIONAL CAIXA</v>
          </cell>
          <cell r="C3274" t="str">
            <v>UNIAO FERRO GALV C/ASSENTO CONICO BRONZE 2"</v>
          </cell>
          <cell r="D3274" t="str">
            <v>UN</v>
          </cell>
          <cell r="E3274">
            <v>89.82</v>
          </cell>
        </row>
        <row r="3275">
          <cell r="A3275">
            <v>12429</v>
          </cell>
          <cell r="B3275" t="str">
            <v>INSUMO NACIONAL CAIXA</v>
          </cell>
          <cell r="C3275" t="str">
            <v>UNIAO FERRO GALV C/ASSENTO CONICO BRONZE 3"</v>
          </cell>
          <cell r="D3275" t="str">
            <v>UN</v>
          </cell>
          <cell r="E3275">
            <v>193.09</v>
          </cell>
        </row>
        <row r="3276">
          <cell r="A3276">
            <v>12430</v>
          </cell>
          <cell r="B3276" t="str">
            <v>INSUMO NACIONAL CAIXA</v>
          </cell>
          <cell r="C3276" t="str">
            <v>UNIAO FERRO GALV C/ASSENTO CONICO BRONZE 3/4"</v>
          </cell>
          <cell r="D3276" t="str">
            <v>UN</v>
          </cell>
          <cell r="E3276">
            <v>32.630000000000003</v>
          </cell>
        </row>
        <row r="3277">
          <cell r="A3277">
            <v>12431</v>
          </cell>
          <cell r="B3277" t="str">
            <v>INSUMO NACIONAL CAIXA</v>
          </cell>
          <cell r="C3277" t="str">
            <v>UNIAO FERRO GALV C/ASSENTO CONICO BRONZE 4"</v>
          </cell>
          <cell r="D3277" t="str">
            <v>UN</v>
          </cell>
          <cell r="E3277">
            <v>267.81</v>
          </cell>
        </row>
        <row r="3278">
          <cell r="A3278">
            <v>12432</v>
          </cell>
          <cell r="B3278" t="str">
            <v>INSUMO NACIONAL CAIXA</v>
          </cell>
          <cell r="C3278" t="str">
            <v>UNIAO FERRO GALV C/ASSENTO CONICO FERRO LONGO 1 1/2"</v>
          </cell>
          <cell r="D3278" t="str">
            <v>UN</v>
          </cell>
          <cell r="E3278">
            <v>37.39</v>
          </cell>
        </row>
        <row r="3279">
          <cell r="A3279">
            <v>12433</v>
          </cell>
          <cell r="B3279" t="str">
            <v>INSUMO NACIONAL CAIXA</v>
          </cell>
          <cell r="C3279" t="str">
            <v>UNIAO FERRO GALV C/ASSENTO CONICO FERRO LONGO 1"</v>
          </cell>
          <cell r="D3279" t="str">
            <v>UN</v>
          </cell>
          <cell r="E3279">
            <v>20.52</v>
          </cell>
        </row>
        <row r="3280">
          <cell r="A3280">
            <v>12434</v>
          </cell>
          <cell r="B3280" t="str">
            <v>INSUMO NACIONAL CAIXA</v>
          </cell>
          <cell r="C3280" t="str">
            <v>UNIAO FERRO GALV C/ASSENTO CONICO FERRO LONGO 1/2"</v>
          </cell>
          <cell r="D3280" t="str">
            <v>UN</v>
          </cell>
          <cell r="E3280">
            <v>14.79</v>
          </cell>
        </row>
        <row r="3281">
          <cell r="A3281">
            <v>12435</v>
          </cell>
          <cell r="B3281" t="str">
            <v>INSUMO NACIONAL CAIXA</v>
          </cell>
          <cell r="C3281" t="str">
            <v>UNIAO FERRO GALV C/ASSENTO CONICO FERRO LONGO 2 1/2"</v>
          </cell>
          <cell r="D3281" t="str">
            <v>UN</v>
          </cell>
          <cell r="E3281">
            <v>80.709999999999994</v>
          </cell>
        </row>
        <row r="3282">
          <cell r="A3282">
            <v>12436</v>
          </cell>
          <cell r="B3282" t="str">
            <v>INSUMO NACIONAL CAIXA</v>
          </cell>
          <cell r="C3282" t="str">
            <v>UNIAO FERRO GALV C/ASSENTO CONICO FERRO LONGO 4"</v>
          </cell>
          <cell r="D3282" t="str">
            <v>UN</v>
          </cell>
          <cell r="E3282">
            <v>150.97</v>
          </cell>
        </row>
        <row r="3283">
          <cell r="A3283">
            <v>12437</v>
          </cell>
          <cell r="B3283" t="str">
            <v>INSUMO NACIONAL CAIXA</v>
          </cell>
          <cell r="C3283" t="str">
            <v>UNIAO FERRO GALV C/ASSENTO CONICO FERRO LONGO 2"</v>
          </cell>
          <cell r="D3283" t="str">
            <v>UN</v>
          </cell>
          <cell r="E3283">
            <v>53.8</v>
          </cell>
        </row>
        <row r="3284">
          <cell r="A3284">
            <v>12438</v>
          </cell>
          <cell r="B3284" t="str">
            <v>INSUMO NACIONAL CAIXA</v>
          </cell>
          <cell r="C3284" t="str">
            <v>UNIAO FERRO GALV C/ASSENTO CONICO FERRO LONGO 3"</v>
          </cell>
          <cell r="D3284" t="str">
            <v>UN</v>
          </cell>
          <cell r="E3284">
            <v>119.14</v>
          </cell>
        </row>
        <row r="3285">
          <cell r="A3285">
            <v>12439</v>
          </cell>
          <cell r="B3285" t="str">
            <v>INSUMO NACIONAL CAIXA</v>
          </cell>
          <cell r="C3285" t="str">
            <v>UNIAO FERRO GALV C/ASSENTO CONICO FERRO LONGO 3/4"</v>
          </cell>
          <cell r="D3285" t="str">
            <v>UN</v>
          </cell>
          <cell r="E3285">
            <v>18.940000000000001</v>
          </cell>
        </row>
        <row r="3286">
          <cell r="A3286">
            <v>12440</v>
          </cell>
          <cell r="B3286" t="str">
            <v>INSUMO NACIONAL CAIXA</v>
          </cell>
          <cell r="C3286" t="str">
            <v>UNIAO FERRO GALV C/ASSENTO PLANO C/JUNTA NITRIPACK 1 1/4"</v>
          </cell>
          <cell r="D3286" t="str">
            <v>UN</v>
          </cell>
          <cell r="E3286">
            <v>29.86</v>
          </cell>
        </row>
        <row r="3287">
          <cell r="A3287">
            <v>12530</v>
          </cell>
          <cell r="B3287" t="str">
            <v>INSUMO NACIONAL CAIXA</v>
          </cell>
          <cell r="C3287" t="str">
            <v>ANEL DE CONCRETO ARMADO, D = 0,60 M, H = 0,30 M</v>
          </cell>
          <cell r="D3287" t="str">
            <v>UN</v>
          </cell>
          <cell r="E3287">
            <v>49.06</v>
          </cell>
        </row>
        <row r="3288">
          <cell r="A3288">
            <v>12531</v>
          </cell>
          <cell r="B3288" t="str">
            <v>INSUMO NACIONAL CAIXA</v>
          </cell>
          <cell r="C3288" t="str">
            <v>ANEL DE CONCRETO ARMADO, D = 0,60 M, H = 0,40 M</v>
          </cell>
          <cell r="D3288" t="str">
            <v>UN</v>
          </cell>
          <cell r="E3288">
            <v>54.87</v>
          </cell>
        </row>
        <row r="3289">
          <cell r="A3289">
            <v>12532</v>
          </cell>
          <cell r="B3289" t="str">
            <v>INSUMO NACIONAL CAIXA</v>
          </cell>
          <cell r="C3289" t="str">
            <v>ANEL DE CONCRETO ARMADO, D = 0,60 M, H = 0,50 M</v>
          </cell>
          <cell r="D3289" t="str">
            <v>UN</v>
          </cell>
          <cell r="E3289">
            <v>67.11</v>
          </cell>
        </row>
        <row r="3290">
          <cell r="A3290">
            <v>12533</v>
          </cell>
          <cell r="B3290" t="str">
            <v>INSUMO NACIONAL CAIXA</v>
          </cell>
          <cell r="C3290" t="str">
            <v>ANEL DE CONCRETO ARMADO, D = 0,80 M, H = 0,30 M</v>
          </cell>
          <cell r="D3290" t="str">
            <v>UN</v>
          </cell>
          <cell r="E3290">
            <v>80.05</v>
          </cell>
        </row>
        <row r="3291">
          <cell r="A3291">
            <v>12544</v>
          </cell>
          <cell r="B3291" t="str">
            <v>INSUMO NACIONAL CAIXA</v>
          </cell>
          <cell r="C3291" t="str">
            <v>ANEL DE CONCRETO ARMADO, D = 0,80 M, H = 0,50 M</v>
          </cell>
          <cell r="D3291" t="str">
            <v>UN</v>
          </cell>
          <cell r="E3291">
            <v>97.78</v>
          </cell>
        </row>
        <row r="3292">
          <cell r="A3292">
            <v>12546</v>
          </cell>
          <cell r="B3292" t="str">
            <v>INSUMO NACIONAL CAIXA</v>
          </cell>
          <cell r="C3292" t="str">
            <v>ANEL DE CONCRETO ARMADO, D = 1,00 M, H = 0,40 M</v>
          </cell>
          <cell r="D3292" t="str">
            <v>UN</v>
          </cell>
          <cell r="E3292">
            <v>113.65</v>
          </cell>
        </row>
        <row r="3293">
          <cell r="A3293">
            <v>12547</v>
          </cell>
          <cell r="B3293" t="str">
            <v>INSUMO NACIONAL CAIXA</v>
          </cell>
          <cell r="C3293" t="str">
            <v>ANEL DE CONCRETO ARMADO, D = 1,00 M, H = 0,50 M</v>
          </cell>
          <cell r="D3293" t="str">
            <v>UN</v>
          </cell>
          <cell r="E3293">
            <v>128.81</v>
          </cell>
        </row>
        <row r="3294">
          <cell r="A3294">
            <v>12548</v>
          </cell>
          <cell r="B3294" t="str">
            <v>INSUMO NACIONAL CAIXA</v>
          </cell>
          <cell r="C3294" t="str">
            <v>ANEL DE CONCRETO ARMADO, D = *1,10* M, H = 0,30 M</v>
          </cell>
          <cell r="D3294" t="str">
            <v>UN</v>
          </cell>
          <cell r="E3294">
            <v>80.69</v>
          </cell>
        </row>
        <row r="3295">
          <cell r="A3295">
            <v>12551</v>
          </cell>
          <cell r="B3295" t="str">
            <v>INSUMO NACIONAL CAIXA</v>
          </cell>
          <cell r="C3295" t="str">
            <v>ANEL DE CONCRETO ARMADO, D = 1,20 M, H = 0,50 M</v>
          </cell>
          <cell r="D3295" t="str">
            <v>UN</v>
          </cell>
          <cell r="E3295">
            <v>108.75</v>
          </cell>
        </row>
        <row r="3296">
          <cell r="A3296">
            <v>12563</v>
          </cell>
          <cell r="B3296" t="str">
            <v>INSUMO NACIONAL CAIXA</v>
          </cell>
          <cell r="C3296" t="str">
            <v>ANEL DE CONCRETO ARMADO, D = 1,50 M, H = 0,50 M</v>
          </cell>
          <cell r="D3296" t="str">
            <v>UN</v>
          </cell>
          <cell r="E3296">
            <v>201.33</v>
          </cell>
        </row>
        <row r="3297">
          <cell r="A3297">
            <v>12565</v>
          </cell>
          <cell r="B3297" t="str">
            <v>INSUMO NACIONAL CAIXA</v>
          </cell>
          <cell r="C3297" t="str">
            <v>ANEL DE CONCRETO ARMADO, D = 2,00 M, H = 0,50 M</v>
          </cell>
          <cell r="D3297" t="str">
            <v>UN</v>
          </cell>
          <cell r="E3297">
            <v>316.81</v>
          </cell>
        </row>
        <row r="3298">
          <cell r="A3298">
            <v>12567</v>
          </cell>
          <cell r="B3298" t="str">
            <v>INSUMO NACIONAL CAIXA</v>
          </cell>
          <cell r="C3298" t="str">
            <v>ANEL DE CONCRETO ARMADO, D = 2,50 M, H = 0,50 M</v>
          </cell>
          <cell r="D3298" t="str">
            <v>UN</v>
          </cell>
          <cell r="E3298">
            <v>412.24</v>
          </cell>
        </row>
        <row r="3299">
          <cell r="A3299">
            <v>12568</v>
          </cell>
          <cell r="B3299" t="str">
            <v>INSUMO NACIONAL CAIXA</v>
          </cell>
          <cell r="C3299" t="str">
            <v>ANEL DE CONCRETO ARMADO, D = 3,00 M, H = 0,50 M</v>
          </cell>
          <cell r="D3299" t="str">
            <v>UN</v>
          </cell>
          <cell r="E3299">
            <v>680.68</v>
          </cell>
        </row>
        <row r="3300">
          <cell r="A3300">
            <v>12569</v>
          </cell>
          <cell r="B3300" t="str">
            <v>INSUMO NACIONAL CAIXA</v>
          </cell>
          <cell r="C3300" t="str">
            <v>TUBO CONCRETO ARMADO, CLASSE PA-2, PB, DN 1100 MM, PARA AGUAS PLUVIAIS (NBR 8890)</v>
          </cell>
          <cell r="D3300" t="str">
            <v>M</v>
          </cell>
          <cell r="E3300">
            <v>271.31</v>
          </cell>
        </row>
        <row r="3301">
          <cell r="A3301">
            <v>12572</v>
          </cell>
          <cell r="B3301" t="str">
            <v>INSUMO NACIONAL CAIXA</v>
          </cell>
          <cell r="C3301" t="str">
            <v>TUBO CONCRETO ARMADO, CLASSE PA-3, PB, DN 1000 MM, PARA AGUAS PLUVIAIS (NBR 8890)</v>
          </cell>
          <cell r="D3301" t="str">
            <v>M</v>
          </cell>
          <cell r="E3301">
            <v>360.9</v>
          </cell>
        </row>
        <row r="3302">
          <cell r="A3302">
            <v>12573</v>
          </cell>
          <cell r="B3302" t="str">
            <v>INSUMO NACIONAL CAIXA</v>
          </cell>
          <cell r="C3302" t="str">
            <v>TUBO CONCRETO ARMADO, CLASSE PA-3, PB, DN 1100 MM, PARA AGUAS PLUVIAIS (NBR 8890)</v>
          </cell>
          <cell r="D3302" t="str">
            <v>M</v>
          </cell>
          <cell r="E3302">
            <v>486.83</v>
          </cell>
        </row>
        <row r="3303">
          <cell r="A3303">
            <v>12574</v>
          </cell>
          <cell r="B3303" t="str">
            <v>INSUMO NACIONAL CAIXA</v>
          </cell>
          <cell r="C3303" t="str">
            <v>TUBO CONCRETO ARMADO, CLASSE PA-3, PB, DN 1200 MM, PARA AGUAS PLUVIAIS (NBR 8890)</v>
          </cell>
          <cell r="D3303" t="str">
            <v>M</v>
          </cell>
          <cell r="E3303">
            <v>463.42</v>
          </cell>
        </row>
        <row r="3304">
          <cell r="A3304">
            <v>12575</v>
          </cell>
          <cell r="B3304" t="str">
            <v>INSUMO NACIONAL CAIXA</v>
          </cell>
          <cell r="C3304" t="str">
            <v>TUBO CONCRETO ARMADO, CLASSE PA-3, PB, DN 1500 MM, PARA AGUAS PLUVIAIS (NBR 8890)</v>
          </cell>
          <cell r="D3304" t="str">
            <v>M</v>
          </cell>
          <cell r="E3304">
            <v>680.2</v>
          </cell>
        </row>
        <row r="3305">
          <cell r="A3305">
            <v>12576</v>
          </cell>
          <cell r="B3305" t="str">
            <v>INSUMO NACIONAL CAIXA</v>
          </cell>
          <cell r="C3305" t="str">
            <v>TUBO CONCRETO ARMADO, CLASSE PA-3, PB, DN 400 MM, PARA AGUASPLUVIAIS (NBR 8890)</v>
          </cell>
          <cell r="D3305" t="str">
            <v>M</v>
          </cell>
          <cell r="E3305">
            <v>71.900000000000006</v>
          </cell>
        </row>
        <row r="3306">
          <cell r="A3306">
            <v>12577</v>
          </cell>
          <cell r="B3306" t="str">
            <v>INSUMO NACIONAL CAIXA</v>
          </cell>
          <cell r="C3306" t="str">
            <v>TUBO CONCRETO ARMADO, CLASSE PA-3, PB, DN 500 MM, PARA AGUASPLUVIAIS (NBR 8890)</v>
          </cell>
          <cell r="D3306" t="str">
            <v>M</v>
          </cell>
          <cell r="E3306">
            <v>92.99</v>
          </cell>
        </row>
        <row r="3307">
          <cell r="A3307">
            <v>12578</v>
          </cell>
          <cell r="B3307" t="str">
            <v>INSUMO NACIONAL CAIXA</v>
          </cell>
          <cell r="C3307" t="str">
            <v>TUBO CONCRETO ARMADO, CLASSE PA-3, PB, DN 600 MM, PARA AGUASPLUVIAIS (NBR 8890)</v>
          </cell>
          <cell r="D3307" t="str">
            <v>M</v>
          </cell>
          <cell r="E3307">
            <v>124.72</v>
          </cell>
        </row>
        <row r="3308">
          <cell r="A3308">
            <v>12579</v>
          </cell>
          <cell r="B3308" t="str">
            <v>INSUMO NACIONAL CAIXA</v>
          </cell>
          <cell r="C3308" t="str">
            <v>TUBO CONCRETO ARMADO, CLASSE PA-3, PB, DN 700 MM, PARA AGUASPLUVIAIS (NBR 8890)</v>
          </cell>
          <cell r="D3308" t="str">
            <v>M</v>
          </cell>
          <cell r="E3308">
            <v>182.64</v>
          </cell>
        </row>
        <row r="3309">
          <cell r="A3309">
            <v>12580</v>
          </cell>
          <cell r="B3309" t="str">
            <v>INSUMO NACIONAL CAIXA</v>
          </cell>
          <cell r="C3309" t="str">
            <v>TUBO CONCRETO ARMADO, CLASSE PA-3, PB, DN 800 MM, PARA AGUASPLUVIAIS (NBR 8890)</v>
          </cell>
          <cell r="D3309" t="str">
            <v>M</v>
          </cell>
          <cell r="E3309">
            <v>235.77</v>
          </cell>
        </row>
        <row r="3310">
          <cell r="A3310">
            <v>12581</v>
          </cell>
          <cell r="B3310" t="str">
            <v>INSUMO NACIONAL CAIXA</v>
          </cell>
          <cell r="C3310" t="str">
            <v>TUBO CONCRETO ARMADO, CLASSE PA-3, PB, DN 900 MM, PARA AGUASPLUVIAIS (NBR 8890)</v>
          </cell>
          <cell r="D3310" t="str">
            <v>M</v>
          </cell>
          <cell r="E3310">
            <v>322.60000000000002</v>
          </cell>
        </row>
        <row r="3311">
          <cell r="A3311">
            <v>12583</v>
          </cell>
          <cell r="B3311" t="str">
            <v>INSUMO NACIONAL CAIXA</v>
          </cell>
          <cell r="C3311" t="str">
            <v>TUBO DE CONCRETO SIMPLES POROSO, MACHO/FEMEA, DN 200 MM</v>
          </cell>
          <cell r="D3311" t="str">
            <v>M</v>
          </cell>
          <cell r="E3311">
            <v>18.95</v>
          </cell>
        </row>
        <row r="3312">
          <cell r="A3312">
            <v>12584</v>
          </cell>
          <cell r="B3312" t="str">
            <v>INSUMO NACIONAL CAIXA</v>
          </cell>
          <cell r="C3312" t="str">
            <v>TUBO CONCRETO SIMPLES POROSO DN 300 MM</v>
          </cell>
          <cell r="D3312" t="str">
            <v>M</v>
          </cell>
          <cell r="E3312">
            <v>23.8</v>
          </cell>
        </row>
        <row r="3313">
          <cell r="A3313">
            <v>12592</v>
          </cell>
          <cell r="B3313" t="str">
            <v>INSUMO NACIONAL CAIXA</v>
          </cell>
          <cell r="C3313" t="str">
            <v>TUBO PVC PBA, CLASSE 15, JE, DN 100/DE 110 MM, REDE AGUA (NBR 5647)</v>
          </cell>
          <cell r="D3313" t="str">
            <v>M</v>
          </cell>
          <cell r="E3313">
            <v>34.9</v>
          </cell>
        </row>
        <row r="3314">
          <cell r="A3314">
            <v>12599</v>
          </cell>
          <cell r="B3314" t="str">
            <v>INSUMO NACIONAL CAIXA</v>
          </cell>
          <cell r="C3314" t="str">
            <v>TUBO PVC PBA, CLASSE 15, JE, DN 50/DE 60 MM, REDE AGUA (NBR5647)</v>
          </cell>
          <cell r="D3314" t="str">
            <v>M</v>
          </cell>
          <cell r="E3314">
            <v>10.33</v>
          </cell>
        </row>
        <row r="3315">
          <cell r="A3315">
            <v>12601</v>
          </cell>
          <cell r="B3315" t="str">
            <v>INSUMO NACIONAL CAIXA</v>
          </cell>
          <cell r="C3315" t="str">
            <v>TUBO PVC PBA, CLASSE 15, JE, DN 75/DE 85 MM, REDE AGUA (NBR5647)</v>
          </cell>
          <cell r="D3315" t="str">
            <v>M</v>
          </cell>
          <cell r="E3315">
            <v>19.43</v>
          </cell>
        </row>
        <row r="3316">
          <cell r="A3316">
            <v>12602</v>
          </cell>
          <cell r="B3316" t="str">
            <v>INSUMO NACIONAL CAIXA</v>
          </cell>
          <cell r="C3316" t="str">
            <v>TUBO PVC PBA, CLASSE 20, JE, DN 100/DE 110 MM, REDE AGUA (NBR 5647)</v>
          </cell>
          <cell r="D3316" t="str">
            <v>M</v>
          </cell>
          <cell r="E3316">
            <v>44.07</v>
          </cell>
        </row>
        <row r="3317">
          <cell r="A3317">
            <v>12609</v>
          </cell>
          <cell r="B3317" t="str">
            <v>INSUMO NACIONAL CAIXA</v>
          </cell>
          <cell r="C3317" t="str">
            <v>TUBO PVC PBA, CLASSE 20, JE, DN 50/DE 60 MM, REDE AGUA (NBR5647)</v>
          </cell>
          <cell r="D3317" t="str">
            <v>M</v>
          </cell>
          <cell r="E3317">
            <v>13.1</v>
          </cell>
        </row>
        <row r="3318">
          <cell r="A3318">
            <v>12611</v>
          </cell>
          <cell r="B3318" t="str">
            <v>INSUMO NACIONAL CAIXA</v>
          </cell>
          <cell r="C3318" t="str">
            <v>TUBO PVC PBA, CLASSE 20, JE, DN 75/DE 85 MM, REDE AGUA (NBR5647)</v>
          </cell>
          <cell r="D3318" t="str">
            <v>M</v>
          </cell>
          <cell r="E3318">
            <v>26.36</v>
          </cell>
        </row>
        <row r="3319">
          <cell r="A3319">
            <v>12612</v>
          </cell>
          <cell r="B3319" t="str">
            <v>INSUMO NACIONAL CAIXA</v>
          </cell>
          <cell r="C3319" t="str">
            <v>CONJUNTO DE LIGACAO (TUBO + CANOPLA) PVC RIGIDO C/ TUBO 1.1/2" X 20CM P/ BACIA SANITARIA"</v>
          </cell>
          <cell r="D3319" t="str">
            <v>UN</v>
          </cell>
          <cell r="E3319">
            <v>4.5199999999999996</v>
          </cell>
        </row>
        <row r="3320">
          <cell r="A3320">
            <v>12613</v>
          </cell>
          <cell r="B3320" t="str">
            <v>INSUMO NACIONAL CAIXA</v>
          </cell>
          <cell r="C3320" t="str">
            <v>TUBO DE DESCARGA PVC, PARA LIGACAO CAIXA DE DESCARGA - EMBUTIR, 40 MM X 150 CM</v>
          </cell>
          <cell r="D3320" t="str">
            <v>UN</v>
          </cell>
          <cell r="E3320">
            <v>13.55</v>
          </cell>
        </row>
        <row r="3321">
          <cell r="A3321">
            <v>12614</v>
          </cell>
          <cell r="B3321" t="str">
            <v>INSUMO NACIONAL CAIXA</v>
          </cell>
          <cell r="C3321" t="str">
            <v>BOCAL PVC, PARA CALHA PLUVIAL, DIAMETRO DA SAIDA ENTRE 80 E100 MM, PARA DRENAGEM PREDIAL</v>
          </cell>
          <cell r="D3321" t="str">
            <v>UN</v>
          </cell>
          <cell r="E3321">
            <v>12.67</v>
          </cell>
        </row>
        <row r="3322">
          <cell r="A3322">
            <v>12615</v>
          </cell>
          <cell r="B3322" t="str">
            <v>INSUMO NACIONAL CAIXA</v>
          </cell>
          <cell r="C3322" t="str">
            <v>ABRACADEIRA PVC, PARA CALHA PLUVIAL, DIAMETRO ENTRE 80 E 100MM, PARA DRENAGEM PREDIAL</v>
          </cell>
          <cell r="D3322" t="str">
            <v>UN</v>
          </cell>
          <cell r="E3322">
            <v>2.72</v>
          </cell>
        </row>
        <row r="3323">
          <cell r="A3323">
            <v>12616</v>
          </cell>
          <cell r="B3323" t="str">
            <v>INSUMO NACIONAL CAIXA</v>
          </cell>
          <cell r="C3323" t="str">
            <v>CABECEIRA DIREITA PVC, PARA CALHA PLUVIAL, DIAMETRO ENTRE 119 E 170 MM, PARA DRENAGEM PREDIAL</v>
          </cell>
          <cell r="D3323" t="str">
            <v>UN</v>
          </cell>
          <cell r="E3323">
            <v>3.76</v>
          </cell>
        </row>
        <row r="3324">
          <cell r="A3324">
            <v>12617</v>
          </cell>
          <cell r="B3324" t="str">
            <v>INSUMO NACIONAL CAIXA</v>
          </cell>
          <cell r="C3324" t="str">
            <v>CABECEIRA ESQUERDA PVC, PARA CALHA PLUVIAL, DIAMETRO ENTRE 119 E 170 MM, PARA DRENAGEM PREDIAL</v>
          </cell>
          <cell r="D3324" t="str">
            <v>UN</v>
          </cell>
          <cell r="E3324">
            <v>3.76</v>
          </cell>
        </row>
        <row r="3325">
          <cell r="A3325">
            <v>12618</v>
          </cell>
          <cell r="B3325" t="str">
            <v>INSUMO NACIONAL CAIXA</v>
          </cell>
          <cell r="C3325" t="str">
            <v>CALHA PLUVIAL DE PVC, DIAMETRO ENTRE 119 E 170 MM, COMPRIMENTO DE 3 M, PARA DRENAGEM PREDIAL</v>
          </cell>
          <cell r="D3325" t="str">
            <v>UN</v>
          </cell>
          <cell r="E3325">
            <v>30.23</v>
          </cell>
        </row>
        <row r="3326">
          <cell r="A3326">
            <v>12623</v>
          </cell>
          <cell r="B3326" t="str">
            <v>INSUMO NACIONAL CAIXA</v>
          </cell>
          <cell r="C3326" t="str">
            <v>CONDUTOR PLUVIAL, PVC, CIRCULAR, DIAMETRO ENTRE 80 E 100 MM,PARA DRENAGEM PREDIAL</v>
          </cell>
          <cell r="D3326" t="str">
            <v>M</v>
          </cell>
          <cell r="E3326">
            <v>7.87</v>
          </cell>
        </row>
        <row r="3327">
          <cell r="A3327">
            <v>12624</v>
          </cell>
          <cell r="B3327" t="str">
            <v>INSUMO NACIONAL CAIXA</v>
          </cell>
          <cell r="C3327" t="str">
            <v>EMENDA PARA CALHA PLUVIAL, PVC, DIAMETRO ENTRE 119 E 170 MM,PARA DRENAGEM PREDIAL</v>
          </cell>
          <cell r="D3327" t="str">
            <v>UN</v>
          </cell>
          <cell r="E3327">
            <v>7.56</v>
          </cell>
        </row>
        <row r="3328">
          <cell r="A3328">
            <v>12625</v>
          </cell>
          <cell r="B3328" t="str">
            <v>INSUMO NACIONAL CAIXA</v>
          </cell>
          <cell r="C3328" t="str">
            <v>JUNCAO PVC, 60 GRAUS, CIRCULAR,  DIAMETRO ENTRE 80 E 100 MM,PARA DRENAGEM PLUVIAL PREDIAL</v>
          </cell>
          <cell r="D3328" t="str">
            <v>UN</v>
          </cell>
          <cell r="E3328">
            <v>6.53</v>
          </cell>
        </row>
        <row r="3329">
          <cell r="A3329">
            <v>12626</v>
          </cell>
          <cell r="B3329" t="str">
            <v>INSUMO NACIONAL CAIXA</v>
          </cell>
          <cell r="C3329" t="str">
            <v>SUPORTE METALICO PARA CALHA PLUVIAL,  ZINCADO, DOBRADO, DIAMETRO ENTRE 119 E 170 MM, PARA DRENAGEM PREDIAL</v>
          </cell>
          <cell r="D3329" t="str">
            <v>UN</v>
          </cell>
          <cell r="E3329">
            <v>10.39</v>
          </cell>
        </row>
        <row r="3330">
          <cell r="A3330">
            <v>12627</v>
          </cell>
          <cell r="B3330" t="str">
            <v>INSUMO NACIONAL CAIXA</v>
          </cell>
          <cell r="C3330" t="str">
            <v>VEDACAO DE CALHA, EM BORRACHA COR PRETA, MEDIDA ENTRE 119 E170 MM, PARA DRENAGEM PLUVIAL PREDIAL</v>
          </cell>
          <cell r="D3330" t="str">
            <v>UN</v>
          </cell>
          <cell r="E3330">
            <v>0.28999999999999998</v>
          </cell>
        </row>
        <row r="3331">
          <cell r="A3331">
            <v>12628</v>
          </cell>
          <cell r="B3331" t="str">
            <v>INSUMO NACIONAL CAIXA</v>
          </cell>
          <cell r="C3331" t="str">
            <v>JOELHO PVC, 60 GRAUS, DIAMETRO ENTRE 80 E 100 MM, PARA DRENAGEM PLUVIAL PREDIAL</v>
          </cell>
          <cell r="D3331" t="str">
            <v>UN</v>
          </cell>
          <cell r="E3331">
            <v>4.76</v>
          </cell>
        </row>
        <row r="3332">
          <cell r="A3332">
            <v>12629</v>
          </cell>
          <cell r="B3332" t="str">
            <v>INSUMO NACIONAL CAIXA</v>
          </cell>
          <cell r="C3332" t="str">
            <v>JOELHO PVC, 90 GRAUS, DIAMETRO ENTRE 80 E 100 MM, PARA DRENAGEM PLUVIAL PREDIAL</v>
          </cell>
          <cell r="D3332" t="str">
            <v>UN</v>
          </cell>
          <cell r="E3332">
            <v>5.16</v>
          </cell>
        </row>
        <row r="3333">
          <cell r="A3333">
            <v>12657</v>
          </cell>
          <cell r="B3333" t="str">
            <v>INSUMO NACIONAL CAIXA</v>
          </cell>
          <cell r="C3333" t="str">
            <v>VALVULA DE RETENCAO VERTICAL, DE BRONZE (PN-16), 2 1/2", 200PSI, EXTREMIDADES COM ROSCA</v>
          </cell>
          <cell r="D3333" t="str">
            <v>UN</v>
          </cell>
          <cell r="E3333">
            <v>147.99</v>
          </cell>
        </row>
        <row r="3334">
          <cell r="A3334">
            <v>12713</v>
          </cell>
          <cell r="B3334" t="str">
            <v>INSUMO NACIONAL CAIXA</v>
          </cell>
          <cell r="C3334" t="str">
            <v>TUBO DE COBRE CLASSE "E", DN = 15 MM, PARA INSTALACAO HIDRAULICA PREDIAL</v>
          </cell>
          <cell r="D3334" t="str">
            <v>M</v>
          </cell>
          <cell r="E3334">
            <v>17.07</v>
          </cell>
        </row>
        <row r="3335">
          <cell r="A3335">
            <v>12714</v>
          </cell>
          <cell r="B3335" t="str">
            <v>INSUMO NACIONAL CAIXA</v>
          </cell>
          <cell r="C3335" t="str">
            <v>COTOVELO DE COBRE 90 GRAUS (REF 607) SEM ANEL DE SOLDA, BOLSA X BOLSA, 15 MM</v>
          </cell>
          <cell r="D3335" t="str">
            <v>UN</v>
          </cell>
          <cell r="E3335">
            <v>2.86</v>
          </cell>
        </row>
        <row r="3336">
          <cell r="A3336">
            <v>12715</v>
          </cell>
          <cell r="B3336" t="str">
            <v>INSUMO NACIONAL CAIXA</v>
          </cell>
          <cell r="C3336" t="str">
            <v>COTOVELO DE COBRE 90 GRAUS (REF 607) SEM ANEL DE SOLDA, BOLSA X BOLSA, 22 MM</v>
          </cell>
          <cell r="D3336" t="str">
            <v>UN</v>
          </cell>
          <cell r="E3336">
            <v>6.47</v>
          </cell>
        </row>
        <row r="3337">
          <cell r="A3337">
            <v>12716</v>
          </cell>
          <cell r="B3337" t="str">
            <v>INSUMO NACIONAL CAIXA</v>
          </cell>
          <cell r="C3337" t="str">
            <v>COTOVELO DE COBRE 90 GRAUS (REF 607) SEM ANEL DE SOLDA, BOLSA X BOLSA, 28 MM</v>
          </cell>
          <cell r="D3337" t="str">
            <v>UN</v>
          </cell>
          <cell r="E3337">
            <v>11.11</v>
          </cell>
        </row>
        <row r="3338">
          <cell r="A3338">
            <v>12717</v>
          </cell>
          <cell r="B3338" t="str">
            <v>INSUMO NACIONAL CAIXA</v>
          </cell>
          <cell r="C3338" t="str">
            <v>COTOVELO DE COBRE 90 GRAUS (REF 607) SEM ANEL DE SOLDA, BOLSA X BOLSA, 35 MM</v>
          </cell>
          <cell r="D3338" t="str">
            <v>UN</v>
          </cell>
          <cell r="E3338">
            <v>21.85</v>
          </cell>
        </row>
        <row r="3339">
          <cell r="A3339">
            <v>12718</v>
          </cell>
          <cell r="B3339" t="str">
            <v>INSUMO NACIONAL CAIXA</v>
          </cell>
          <cell r="C3339" t="str">
            <v>COTOVELO DE COBRE 90 GRAUS (REF 607) SEM ANEL DE SOLDA, BOLSA X BOLSA, 42 MM</v>
          </cell>
          <cell r="D3339" t="str">
            <v>UN</v>
          </cell>
          <cell r="E3339">
            <v>33.53</v>
          </cell>
        </row>
        <row r="3340">
          <cell r="A3340">
            <v>12719</v>
          </cell>
          <cell r="B3340" t="str">
            <v>INSUMO NACIONAL CAIXA</v>
          </cell>
          <cell r="C3340" t="str">
            <v>COTOVELO DE COBRE 90 GRAUS (REF 607) SEM ANEL DE SOLDA, BOLSA X BOLSA, 54 MM</v>
          </cell>
          <cell r="D3340" t="str">
            <v>UN</v>
          </cell>
          <cell r="E3340">
            <v>53.23</v>
          </cell>
        </row>
        <row r="3341">
          <cell r="A3341">
            <v>12720</v>
          </cell>
          <cell r="B3341" t="str">
            <v>INSUMO NACIONAL CAIXA</v>
          </cell>
          <cell r="C3341" t="str">
            <v>COTOVELO DE COBRE 90 GRAUS (REF 607) SEM ANEL DE SOLDA, BOLSA X BOLSA, 66 MM</v>
          </cell>
          <cell r="D3341" t="str">
            <v>UN</v>
          </cell>
          <cell r="E3341">
            <v>185.35</v>
          </cell>
        </row>
        <row r="3342">
          <cell r="A3342">
            <v>12721</v>
          </cell>
          <cell r="B3342" t="str">
            <v>INSUMO NACIONAL CAIXA</v>
          </cell>
          <cell r="C3342" t="str">
            <v>COTOVELO DE COBRE 90 GRAUS (REF 607) SEM ANEL DE SOLDA, BOLSA X BOLSA, 79 MM</v>
          </cell>
          <cell r="D3342" t="str">
            <v>UN</v>
          </cell>
          <cell r="E3342">
            <v>177.73</v>
          </cell>
        </row>
        <row r="3343">
          <cell r="A3343">
            <v>12722</v>
          </cell>
          <cell r="B3343" t="str">
            <v>INSUMO NACIONAL CAIXA</v>
          </cell>
          <cell r="C3343" t="str">
            <v>COTOVELO DE COBRE 90 GRAUS (REF 607) SEM ANEL DE SOLDA, BOLSA X BOLSA, 104 MM</v>
          </cell>
          <cell r="D3343" t="str">
            <v>UN</v>
          </cell>
          <cell r="E3343">
            <v>439.18</v>
          </cell>
        </row>
        <row r="3344">
          <cell r="A3344">
            <v>12723</v>
          </cell>
          <cell r="B3344" t="str">
            <v>INSUMO NACIONAL CAIXA</v>
          </cell>
          <cell r="C3344" t="str">
            <v>LUVA DE COBRE (REF 600) SEM ANEL DE SOLDA, BOLSA X BOLSA, 15MM</v>
          </cell>
          <cell r="D3344" t="str">
            <v>UN</v>
          </cell>
          <cell r="E3344">
            <v>1.59</v>
          </cell>
        </row>
        <row r="3345">
          <cell r="A3345">
            <v>12724</v>
          </cell>
          <cell r="B3345" t="str">
            <v>INSUMO NACIONAL CAIXA</v>
          </cell>
          <cell r="C3345" t="str">
            <v>LUVA DE COBRE (REF 600) SEM ANEL DE SOLDA, BOLSA X BOLSA, 22MM</v>
          </cell>
          <cell r="D3345" t="str">
            <v>UN</v>
          </cell>
          <cell r="E3345">
            <v>3.06</v>
          </cell>
        </row>
        <row r="3346">
          <cell r="A3346">
            <v>12725</v>
          </cell>
          <cell r="B3346" t="str">
            <v>INSUMO NACIONAL CAIXA</v>
          </cell>
          <cell r="C3346" t="str">
            <v>LUVA DE COBRE (REF 600) SEM ANEL DE SOLDA, BOLSA X BOLSA, 28MM</v>
          </cell>
          <cell r="D3346" t="str">
            <v>UN</v>
          </cell>
          <cell r="E3346">
            <v>6.15</v>
          </cell>
        </row>
        <row r="3347">
          <cell r="A3347">
            <v>12726</v>
          </cell>
          <cell r="B3347" t="str">
            <v>INSUMO NACIONAL CAIXA</v>
          </cell>
          <cell r="C3347" t="str">
            <v>LUVA DE COBRE (REF 600) SEM ANEL DE SOLDA, BOLSA X BOLSA, 35MM</v>
          </cell>
          <cell r="D3347" t="str">
            <v>UN</v>
          </cell>
          <cell r="E3347">
            <v>13.57</v>
          </cell>
        </row>
        <row r="3348">
          <cell r="A3348">
            <v>12727</v>
          </cell>
          <cell r="B3348" t="str">
            <v>INSUMO NACIONAL CAIXA</v>
          </cell>
          <cell r="C3348" t="str">
            <v>LUVA DE COBRE (REF 600) SEM ANEL DE SOLDA, BOLSA X BOLSA, 42MM</v>
          </cell>
          <cell r="D3348" t="str">
            <v>UN</v>
          </cell>
          <cell r="E3348">
            <v>17.21</v>
          </cell>
        </row>
        <row r="3349">
          <cell r="A3349">
            <v>12728</v>
          </cell>
          <cell r="B3349" t="str">
            <v>INSUMO NACIONAL CAIXA</v>
          </cell>
          <cell r="C3349" t="str">
            <v>LUVA DE COBRE (REF 600) SEM ANEL DE SOLDA, BOLSA X BOLSA, 54MM</v>
          </cell>
          <cell r="D3349" t="str">
            <v>UN</v>
          </cell>
          <cell r="E3349">
            <v>28.11</v>
          </cell>
        </row>
        <row r="3350">
          <cell r="A3350">
            <v>12729</v>
          </cell>
          <cell r="B3350" t="str">
            <v>INSUMO NACIONAL CAIXA</v>
          </cell>
          <cell r="C3350" t="str">
            <v>LUVA DE COBRE (REF 600) SEM ANEL DE SOLDA, BOLSA X BOLSA, 66MM</v>
          </cell>
          <cell r="D3350" t="str">
            <v>UN</v>
          </cell>
          <cell r="E3350">
            <v>92.15</v>
          </cell>
        </row>
        <row r="3351">
          <cell r="A3351">
            <v>12730</v>
          </cell>
          <cell r="B3351" t="str">
            <v>INSUMO NACIONAL CAIXA</v>
          </cell>
          <cell r="C3351" t="str">
            <v>LUVA DE COBRE (REF 600) SEM ANEL DE SOLDA, BOLSA X BOLSA, 79MM</v>
          </cell>
          <cell r="D3351" t="str">
            <v>UN</v>
          </cell>
          <cell r="E3351">
            <v>141.09</v>
          </cell>
        </row>
        <row r="3352">
          <cell r="A3352">
            <v>12731</v>
          </cell>
          <cell r="B3352" t="str">
            <v>INSUMO NACIONAL CAIXA</v>
          </cell>
          <cell r="C3352" t="str">
            <v>LUVA DE COBRE (REF 600) SEM ANEL DE SOLDA, BOLSA X BOLSA, 104 MM</v>
          </cell>
          <cell r="D3352" t="str">
            <v>UN</v>
          </cell>
          <cell r="E3352">
            <v>205.74</v>
          </cell>
        </row>
        <row r="3353">
          <cell r="A3353">
            <v>12732</v>
          </cell>
          <cell r="B3353" t="str">
            <v>INSUMO NACIONAL CAIXA</v>
          </cell>
          <cell r="C3353" t="str">
            <v>!EM PROCESSO DE DESATIVACAO! SOLDA ESTANHO/COBRE PARA CONEXOES DE COBRE, FIO 2,5 MM, CARRETEL 500 GR (SEM CHUMBO)</v>
          </cell>
          <cell r="D3353" t="str">
            <v>UN</v>
          </cell>
          <cell r="E3353">
            <v>64.06</v>
          </cell>
        </row>
        <row r="3354">
          <cell r="A3354">
            <v>12733</v>
          </cell>
          <cell r="B3354" t="str">
            <v>INSUMO NACIONAL CAIXA</v>
          </cell>
          <cell r="C3354" t="str">
            <v>TE DE COBRE (REF 611) SEM ANEL DE SOLDA, BOLSA X BOLSA X BOLSA, 15 MM</v>
          </cell>
          <cell r="D3354" t="str">
            <v>UN</v>
          </cell>
          <cell r="E3354">
            <v>3.9</v>
          </cell>
        </row>
        <row r="3355">
          <cell r="A3355">
            <v>12734</v>
          </cell>
          <cell r="B3355" t="str">
            <v>INSUMO NACIONAL CAIXA</v>
          </cell>
          <cell r="C3355" t="str">
            <v>TE DE COBRE (REF 611) SEM ANEL DE SOLDA, BOLSA X BOLSA X BOLSA, 22 MM</v>
          </cell>
          <cell r="D3355" t="str">
            <v>UN</v>
          </cell>
          <cell r="E3355">
            <v>8.31</v>
          </cell>
        </row>
        <row r="3356">
          <cell r="A3356">
            <v>12735</v>
          </cell>
          <cell r="B3356" t="str">
            <v>INSUMO NACIONAL CAIXA</v>
          </cell>
          <cell r="C3356" t="str">
            <v>TE DE COBRE (REF 611) SEM ANEL DE SOLDA, BOLSA X BOLSA X BOLSA, 28 MM</v>
          </cell>
          <cell r="D3356" t="str">
            <v>UN</v>
          </cell>
          <cell r="E3356">
            <v>13.67</v>
          </cell>
        </row>
        <row r="3357">
          <cell r="A3357">
            <v>12736</v>
          </cell>
          <cell r="B3357" t="str">
            <v>INSUMO NACIONAL CAIXA</v>
          </cell>
          <cell r="C3357" t="str">
            <v>TE DE COBRE (REF 611) SEM ANEL DE SOLDA, BOLSA X BOLSA X BOLSA, 35 MM</v>
          </cell>
          <cell r="D3357" t="str">
            <v>UN</v>
          </cell>
          <cell r="E3357">
            <v>31.25</v>
          </cell>
        </row>
        <row r="3358">
          <cell r="A3358">
            <v>12737</v>
          </cell>
          <cell r="B3358" t="str">
            <v>INSUMO NACIONAL CAIXA</v>
          </cell>
          <cell r="C3358" t="str">
            <v>TE DE COBRE (REF 611) SEM ANEL DE SOLDA, BOLSA X BOLSA X BOLSA, 42 MM</v>
          </cell>
          <cell r="D3358" t="str">
            <v>UN</v>
          </cell>
          <cell r="E3358">
            <v>40.26</v>
          </cell>
        </row>
        <row r="3359">
          <cell r="A3359">
            <v>12738</v>
          </cell>
          <cell r="B3359" t="str">
            <v>INSUMO NACIONAL CAIXA</v>
          </cell>
          <cell r="C3359" t="str">
            <v>TE DE COBRE (REF 611) SEM ANEL DE SOLDA, BOLSA X BOLSA X BOLSA, 54 MM</v>
          </cell>
          <cell r="D3359" t="str">
            <v>UN</v>
          </cell>
          <cell r="E3359">
            <v>79.58</v>
          </cell>
        </row>
        <row r="3360">
          <cell r="A3360">
            <v>12739</v>
          </cell>
          <cell r="B3360" t="str">
            <v>INSUMO NACIONAL CAIXA</v>
          </cell>
          <cell r="C3360" t="str">
            <v>TE DE COBRE (REF 611) SEM ANEL DE SOLDA, BOLSA X BOLSA X BOLSA, 66 MM</v>
          </cell>
          <cell r="D3360" t="str">
            <v>UN</v>
          </cell>
          <cell r="E3360">
            <v>226.54</v>
          </cell>
        </row>
        <row r="3361">
          <cell r="A3361">
            <v>12740</v>
          </cell>
          <cell r="B3361" t="str">
            <v>INSUMO NACIONAL CAIXA</v>
          </cell>
          <cell r="C3361" t="str">
            <v>TE DE COBRE (REF 611) SEM ANEL DE SOLDA, BOLSA X BOLSA X BOLSA, 79 MM</v>
          </cell>
          <cell r="D3361" t="str">
            <v>UN</v>
          </cell>
          <cell r="E3361">
            <v>354.43</v>
          </cell>
        </row>
        <row r="3362">
          <cell r="A3362">
            <v>12741</v>
          </cell>
          <cell r="B3362" t="str">
            <v>INSUMO NACIONAL CAIXA</v>
          </cell>
          <cell r="C3362" t="str">
            <v>TE DE COBRE (REF 611) SEM ANEL DE SOLDA, BOLSA X BOLSA X BOLSA, 104 MM</v>
          </cell>
          <cell r="D3362" t="str">
            <v>UN</v>
          </cell>
          <cell r="E3362">
            <v>774.95</v>
          </cell>
        </row>
        <row r="3363">
          <cell r="A3363">
            <v>12742</v>
          </cell>
          <cell r="B3363" t="str">
            <v>INSUMO NACIONAL CAIXA</v>
          </cell>
          <cell r="C3363" t="str">
            <v>TUBO DE COBRE CLASSE "E", DN = 104 MM, PARA INSTALACAO HIDRAULICA PREDIAL</v>
          </cell>
          <cell r="D3363" t="str">
            <v>M</v>
          </cell>
          <cell r="E3363">
            <v>321.85000000000002</v>
          </cell>
        </row>
        <row r="3364">
          <cell r="A3364">
            <v>12743</v>
          </cell>
          <cell r="B3364" t="str">
            <v>INSUMO NACIONAL CAIXA</v>
          </cell>
          <cell r="C3364" t="str">
            <v>TUBO DE COBRE CLASSE "E", DN = 22 MM, PARA INSTALACAO HIDRAULICA PREDIAL</v>
          </cell>
          <cell r="D3364" t="str">
            <v>M</v>
          </cell>
          <cell r="E3364">
            <v>29.36</v>
          </cell>
        </row>
        <row r="3365">
          <cell r="A3365">
            <v>12744</v>
          </cell>
          <cell r="B3365" t="str">
            <v>INSUMO NACIONAL CAIXA</v>
          </cell>
          <cell r="C3365" t="str">
            <v>TUBO DE COBRE CLASSE "E", DN = 28 MM, PARA INSTALACAO HIDRAULICA PREDIAL</v>
          </cell>
          <cell r="D3365" t="str">
            <v>M</v>
          </cell>
          <cell r="E3365">
            <v>37.26</v>
          </cell>
        </row>
        <row r="3366">
          <cell r="A3366">
            <v>12745</v>
          </cell>
          <cell r="B3366" t="str">
            <v>INSUMO NACIONAL CAIXA</v>
          </cell>
          <cell r="C3366" t="str">
            <v>TUBO DE COBRE CLASSE "E", DN = 35 MM, PARA INSTALACAO HIDRAULICA PREDIAL</v>
          </cell>
          <cell r="D3366" t="str">
            <v>M</v>
          </cell>
          <cell r="E3366">
            <v>54.12</v>
          </cell>
        </row>
        <row r="3367">
          <cell r="A3367">
            <v>12746</v>
          </cell>
          <cell r="B3367" t="str">
            <v>INSUMO NACIONAL CAIXA</v>
          </cell>
          <cell r="C3367" t="str">
            <v>TUBO DE COBRE CLASSE "E", DN = 42 MM, PARA INSTALACAO HIDRAULICA PREDIAL</v>
          </cell>
          <cell r="D3367" t="str">
            <v>M</v>
          </cell>
          <cell r="E3367">
            <v>73.08</v>
          </cell>
        </row>
        <row r="3368">
          <cell r="A3368">
            <v>12747</v>
          </cell>
          <cell r="B3368" t="str">
            <v>INSUMO NACIONAL CAIXA</v>
          </cell>
          <cell r="C3368" t="str">
            <v>TUBO DE COBRE CLASSE "E", DN = 54 MM, PARA INSTALACAO HIDRAULICA PREDIAL</v>
          </cell>
          <cell r="D3368" t="str">
            <v>M</v>
          </cell>
          <cell r="E3368">
            <v>105.98</v>
          </cell>
        </row>
        <row r="3369">
          <cell r="A3369">
            <v>12748</v>
          </cell>
          <cell r="B3369" t="str">
            <v>INSUMO NACIONAL CAIXA</v>
          </cell>
          <cell r="C3369" t="str">
            <v>TUBO DE COBRE CLASSE "E", DN = 66 MM, PARA INSTALACAO HIDRAULICA PREDIAL</v>
          </cell>
          <cell r="D3369" t="str">
            <v>M</v>
          </cell>
          <cell r="E3369">
            <v>149.31</v>
          </cell>
        </row>
        <row r="3370">
          <cell r="A3370">
            <v>12749</v>
          </cell>
          <cell r="B3370" t="str">
            <v>INSUMO NACIONAL CAIXA</v>
          </cell>
          <cell r="C3370" t="str">
            <v>TUBO DE COBRE CLASSE "E", DN = 79 MM, PARA INSTALACAO HIDRAULICA PREDIAL</v>
          </cell>
          <cell r="D3370" t="str">
            <v>M</v>
          </cell>
          <cell r="E3370">
            <v>218.27</v>
          </cell>
        </row>
        <row r="3371">
          <cell r="A3371">
            <v>12759</v>
          </cell>
          <cell r="B3371" t="str">
            <v>INSUMO NACIONAL CAIXA</v>
          </cell>
          <cell r="C3371" t="str">
            <v>CHAPA ACO INOX AISI 304 NUMERO 9 (E = 4 MM), ACABAMENTO NUMERO 1 (LAMINADO A QUENTE, FOSCO)</v>
          </cell>
          <cell r="D3371" t="str">
            <v>M2</v>
          </cell>
          <cell r="E3371">
            <v>629.94000000000005</v>
          </cell>
        </row>
        <row r="3372">
          <cell r="A3372">
            <v>12760</v>
          </cell>
          <cell r="B3372" t="str">
            <v>INSUMO NACIONAL CAIXA</v>
          </cell>
          <cell r="C3372" t="str">
            <v>CHAPA ACO INOX AISI 304 NUMERO 4 (E = 6 MM), ACABAMENTO NUMERO 1 (LAMINADO A QUENTE, FOSCO)</v>
          </cell>
          <cell r="D3372" t="str">
            <v>M2</v>
          </cell>
          <cell r="E3372">
            <v>944.93</v>
          </cell>
        </row>
        <row r="3373">
          <cell r="A3373">
            <v>12768</v>
          </cell>
          <cell r="B3373" t="str">
            <v>INSUMO NACIONAL CAIXA</v>
          </cell>
          <cell r="C3373" t="str">
            <v>HIDROMETRO MULTIJATO, VAZAO MAXIMA DE 30,0 M3/H, DE 2"</v>
          </cell>
          <cell r="D3373" t="str">
            <v>UN</v>
          </cell>
          <cell r="E3373">
            <v>1102.8</v>
          </cell>
        </row>
        <row r="3374">
          <cell r="A3374">
            <v>12769</v>
          </cell>
          <cell r="B3374" t="str">
            <v>INSUMO NACIONAL CAIXA</v>
          </cell>
          <cell r="C3374" t="str">
            <v>HIDROMETRO UNIJATO, VAZAO MAXIMA DE 1,5 M3/H, DE 1/2"</v>
          </cell>
          <cell r="D3374" t="str">
            <v>UN</v>
          </cell>
          <cell r="E3374">
            <v>90.35</v>
          </cell>
        </row>
        <row r="3375">
          <cell r="A3375">
            <v>12770</v>
          </cell>
          <cell r="B3375" t="str">
            <v>INSUMO NACIONAL CAIXA</v>
          </cell>
          <cell r="C3375" t="str">
            <v>HIDROMETRO MULTIJATO, VAZAO MAXIMA DE 10,0 M3/H, DE 1"</v>
          </cell>
          <cell r="D3375" t="str">
            <v>UN</v>
          </cell>
          <cell r="E3375">
            <v>471.68</v>
          </cell>
        </row>
        <row r="3376">
          <cell r="A3376">
            <v>12771</v>
          </cell>
          <cell r="B3376" t="str">
            <v>INSUMO NACIONAL CAIXA</v>
          </cell>
          <cell r="C3376" t="str">
            <v>!EM PROCESSO DE DESATIVACAO! HIDROMETRO 2,0 M3/H</v>
          </cell>
          <cell r="D3376" t="str">
            <v>UN</v>
          </cell>
          <cell r="E3376">
            <v>112.27</v>
          </cell>
        </row>
        <row r="3377">
          <cell r="A3377">
            <v>12772</v>
          </cell>
          <cell r="B3377" t="str">
            <v>INSUMO NACIONAL CAIXA</v>
          </cell>
          <cell r="C3377" t="str">
            <v>HIDROMETRO MULTIJATO, VAZAO MAXIMA DE 20,0 M3/H, DE 1 1/2"</v>
          </cell>
          <cell r="D3377" t="str">
            <v>UN</v>
          </cell>
          <cell r="E3377">
            <v>783.91</v>
          </cell>
        </row>
        <row r="3378">
          <cell r="A3378">
            <v>12773</v>
          </cell>
          <cell r="B3378" t="str">
            <v>INSUMO NACIONAL CAIXA</v>
          </cell>
          <cell r="C3378" t="str">
            <v>HIDROMETRO UNIJATO, VAZAO MAXIMA DE 3,0 M3/H, DE 1/2"</v>
          </cell>
          <cell r="D3378" t="str">
            <v>UN</v>
          </cell>
          <cell r="E3378">
            <v>96.99</v>
          </cell>
        </row>
        <row r="3379">
          <cell r="A3379">
            <v>12774</v>
          </cell>
          <cell r="B3379" t="str">
            <v>INSUMO NACIONAL CAIXA</v>
          </cell>
          <cell r="C3379" t="str">
            <v>HIDROMETRO UNIJATO, VAZAO MAXIMA DE 5,0 M3/H, DE 3/4"</v>
          </cell>
          <cell r="D3379" t="str">
            <v>UN</v>
          </cell>
          <cell r="E3379">
            <v>119.58</v>
          </cell>
        </row>
        <row r="3380">
          <cell r="A3380">
            <v>12775</v>
          </cell>
          <cell r="B3380" t="str">
            <v>INSUMO NACIONAL CAIXA</v>
          </cell>
          <cell r="C3380" t="str">
            <v>HIDROMETRO MULTIJATO, VAZAO MAXIMA DE 7,0 M3/H, DE 1"</v>
          </cell>
          <cell r="D3380" t="str">
            <v>UN</v>
          </cell>
          <cell r="E3380">
            <v>345.45</v>
          </cell>
        </row>
        <row r="3381">
          <cell r="A3381">
            <v>12776</v>
          </cell>
          <cell r="B3381" t="str">
            <v>INSUMO NACIONAL CAIXA</v>
          </cell>
          <cell r="C3381" t="str">
            <v>HIDROMETRO WOLTMANN, VAZAO MAXIMA DE 50,0 M3/H, DE 2"</v>
          </cell>
          <cell r="D3381" t="str">
            <v>UN</v>
          </cell>
          <cell r="E3381">
            <v>1780.42</v>
          </cell>
        </row>
        <row r="3382">
          <cell r="A3382">
            <v>12777</v>
          </cell>
          <cell r="B3382" t="str">
            <v>INSUMO NACIONAL CAIXA</v>
          </cell>
          <cell r="C3382" t="str">
            <v>HIDROMETRO WOLTMANN, VAZAO MAXIMA DE 80,0 M3/H, DE 3""</v>
          </cell>
          <cell r="D3382" t="str">
            <v>UN</v>
          </cell>
          <cell r="E3382">
            <v>2325.1799999999998</v>
          </cell>
        </row>
        <row r="3383">
          <cell r="A3383">
            <v>12778</v>
          </cell>
          <cell r="B3383" t="str">
            <v>INSUMO NACIONAL CAIXA</v>
          </cell>
          <cell r="C3383" t="str">
            <v>!EM PROCESSO DE DESATIVACAO! HIDROMETRO W 3,3 L/S=12 M3/H</v>
          </cell>
          <cell r="D3383" t="str">
            <v>UN</v>
          </cell>
          <cell r="E3383">
            <v>1494.72</v>
          </cell>
        </row>
        <row r="3384">
          <cell r="A3384">
            <v>12779</v>
          </cell>
          <cell r="B3384" t="str">
            <v>INSUMO NACIONAL CAIXA</v>
          </cell>
          <cell r="C3384" t="str">
            <v>!EM PROCESSO DE DESATIVACAO! MEDIDOR D = 3"</v>
          </cell>
          <cell r="D3384" t="str">
            <v>UN</v>
          </cell>
          <cell r="E3384">
            <v>2164.89</v>
          </cell>
        </row>
        <row r="3385">
          <cell r="A3385">
            <v>12780</v>
          </cell>
          <cell r="B3385" t="str">
            <v>INSUMO NACIONAL CAIXA</v>
          </cell>
          <cell r="C3385" t="str">
            <v>!EM PROCESSO DE DESATIVACAO! MEDIDOR D = 4"</v>
          </cell>
          <cell r="D3385" t="str">
            <v>UN</v>
          </cell>
          <cell r="E3385">
            <v>2782.42</v>
          </cell>
        </row>
        <row r="3386">
          <cell r="A3386">
            <v>12815</v>
          </cell>
          <cell r="B3386" t="str">
            <v>INSUMO NACIONAL CAIXA</v>
          </cell>
          <cell r="C3386" t="str">
            <v>FITA CREPE EM ROLOS 25MMX50M</v>
          </cell>
          <cell r="D3386" t="str">
            <v>UN</v>
          </cell>
          <cell r="E3386">
            <v>4.7</v>
          </cell>
        </row>
        <row r="3387">
          <cell r="A3387">
            <v>12863</v>
          </cell>
          <cell r="B3387" t="str">
            <v>INSUMO NACIONAL CAIXA</v>
          </cell>
          <cell r="C3387" t="str">
            <v>ADAPTADOR, PVC PBA, A BOLSA DEFOFO, JE, DN 50 / DE 60 MM</v>
          </cell>
          <cell r="D3387" t="str">
            <v>UN</v>
          </cell>
          <cell r="E3387">
            <v>50.69</v>
          </cell>
        </row>
        <row r="3388">
          <cell r="A3388">
            <v>12865</v>
          </cell>
          <cell r="B3388" t="str">
            <v>INSUMO NACIONAL CAIXA</v>
          </cell>
          <cell r="C3388" t="str">
            <v>ESTUCADOR</v>
          </cell>
          <cell r="D3388" t="str">
            <v>H</v>
          </cell>
          <cell r="E3388">
            <v>11.92</v>
          </cell>
        </row>
        <row r="3389">
          <cell r="A3389">
            <v>12868</v>
          </cell>
          <cell r="B3389" t="str">
            <v>INSUMO NACIONAL CAIXA</v>
          </cell>
          <cell r="C3389" t="str">
            <v>MARCENEIRO</v>
          </cell>
          <cell r="D3389" t="str">
            <v>H</v>
          </cell>
          <cell r="E3389">
            <v>12.14</v>
          </cell>
        </row>
        <row r="3390">
          <cell r="A3390">
            <v>12869</v>
          </cell>
          <cell r="B3390" t="str">
            <v>INSUMO NACIONAL CAIXA</v>
          </cell>
          <cell r="C3390" t="str">
            <v>TELHADISTA</v>
          </cell>
          <cell r="D3390" t="str">
            <v>H</v>
          </cell>
          <cell r="E3390">
            <v>11.68</v>
          </cell>
        </row>
        <row r="3391">
          <cell r="A3391">
            <v>12872</v>
          </cell>
          <cell r="B3391" t="str">
            <v>INSUMO NACIONAL CAIXA</v>
          </cell>
          <cell r="C3391" t="str">
            <v>GESSEIRO</v>
          </cell>
          <cell r="D3391" t="str">
            <v>H</v>
          </cell>
          <cell r="E3391">
            <v>11.92</v>
          </cell>
        </row>
        <row r="3392">
          <cell r="A3392">
            <v>12873</v>
          </cell>
          <cell r="B3392" t="str">
            <v>INSUMO NACIONAL CAIXA</v>
          </cell>
          <cell r="C3392" t="str">
            <v>IMPERMEABILIZADOR</v>
          </cell>
          <cell r="D3392" t="str">
            <v>H</v>
          </cell>
          <cell r="E3392">
            <v>14.21</v>
          </cell>
        </row>
        <row r="3393">
          <cell r="A3393">
            <v>12874</v>
          </cell>
          <cell r="B3393" t="str">
            <v>INSUMO NACIONAL CAIXA</v>
          </cell>
          <cell r="C3393" t="str">
            <v>PINTOR DE LETREIROS</v>
          </cell>
          <cell r="D3393" t="str">
            <v>H</v>
          </cell>
          <cell r="E3393">
            <v>14.28</v>
          </cell>
        </row>
        <row r="3394">
          <cell r="A3394">
            <v>12888</v>
          </cell>
          <cell r="B3394" t="str">
            <v>INSUMO NACIONAL CAIXA</v>
          </cell>
          <cell r="C3394" t="str">
            <v>APARELHO DE APOIO DE NEOPRENE FRETADO, 60 X 45 X 7,6 CM, COMFRETAGEM DE ACO DE 4 MM INTERCALADAS COM ELASTOMERO DE 11 MM E REVESTIMENTO FINAL COM ELASTOMERO DE 6 MM</v>
          </cell>
          <cell r="D3394" t="str">
            <v>DM3</v>
          </cell>
          <cell r="E3394">
            <v>73.42</v>
          </cell>
        </row>
        <row r="3395">
          <cell r="A3395">
            <v>12889</v>
          </cell>
          <cell r="B3395" t="str">
            <v>INSUMO NACIONAL CAIXA</v>
          </cell>
          <cell r="C3395" t="str">
            <v>APARELHO DE APOIO DE NEOPRENE SIMPLES/ NAO FRETADO, 100 X 100 CM, ESPESSURA 6,3 MM</v>
          </cell>
          <cell r="D3395" t="str">
            <v>DM3</v>
          </cell>
          <cell r="E3395">
            <v>31.2</v>
          </cell>
        </row>
        <row r="3396">
          <cell r="A3396">
            <v>12892</v>
          </cell>
          <cell r="B3396" t="str">
            <v>INSUMO NACIONAL CAIXA</v>
          </cell>
          <cell r="C3396" t="str">
            <v>LUVA RASPA DE COURO, CANO CURTO (PUNHO *7* CM)</v>
          </cell>
          <cell r="D3396" t="str">
            <v>PAR</v>
          </cell>
          <cell r="E3396">
            <v>9.9</v>
          </cell>
        </row>
        <row r="3397">
          <cell r="A3397">
            <v>12893</v>
          </cell>
          <cell r="B3397" t="str">
            <v>INSUMO NACIONAL CAIXA</v>
          </cell>
          <cell r="C3397" t="str">
            <v>BOTA DE SEGURANCA COM BIQUEIRA DE ACO E COLARINHO ACOLCHOADO</v>
          </cell>
          <cell r="D3397" t="str">
            <v>PAR</v>
          </cell>
          <cell r="E3397">
            <v>52.8</v>
          </cell>
        </row>
        <row r="3398">
          <cell r="A3398">
            <v>12894</v>
          </cell>
          <cell r="B3398" t="str">
            <v>INSUMO NACIONAL CAIXA</v>
          </cell>
          <cell r="C3398" t="str">
            <v>CAPA PARA CHUVA EM PVC COM FORRO DE POLIESTER, COM CAPUZ (AMARELA OU AZUL)</v>
          </cell>
          <cell r="D3398" t="str">
            <v>UN</v>
          </cell>
          <cell r="E3398">
            <v>14.3</v>
          </cell>
        </row>
        <row r="3399">
          <cell r="A3399">
            <v>12895</v>
          </cell>
          <cell r="B3399" t="str">
            <v>INSUMO NACIONAL CAIXA</v>
          </cell>
          <cell r="C3399" t="str">
            <v>CAPACETE DE SEGURANCA ABA FRONTAL COM SUSPENSAO DE POLIETILENO, SEM JUGULAR (CLASSE B)</v>
          </cell>
          <cell r="D3399" t="str">
            <v>UN</v>
          </cell>
          <cell r="E3399">
            <v>11</v>
          </cell>
        </row>
        <row r="3400">
          <cell r="A3400">
            <v>12898</v>
          </cell>
          <cell r="B3400" t="str">
            <v>INSUMO NACIONAL CAIXA</v>
          </cell>
          <cell r="C3400" t="str">
            <v>MANÔMETRO ESCALA 10 KGF/CM2, CAIXA E ANEL EM ACO ESTAMPADO 1020, ACABAMENTO EM PINTURA ELETROSTATICA EM EPOXI PRETO, DN= 100 MM, CONEXAO DE 1,2"</v>
          </cell>
          <cell r="D3400" t="str">
            <v>UN</v>
          </cell>
          <cell r="E3400">
            <v>87</v>
          </cell>
        </row>
        <row r="3401">
          <cell r="A3401">
            <v>12899</v>
          </cell>
          <cell r="B3401" t="str">
            <v>INSUMO NACIONAL CAIXA</v>
          </cell>
          <cell r="C3401" t="str">
            <v>MANOMETRO 0 A 200PSI (0 A 14KGF/CM2) D=50MM - CONEXAO 1/4" BSP, RETO, CAIXA E ANEL EM ACO ESTAMPADO 1020, ACABAMENTO EMPINTURA ELETROSTATICA EM EPOXI PRETO</v>
          </cell>
          <cell r="D3401" t="str">
            <v>UN</v>
          </cell>
          <cell r="E3401">
            <v>37.17</v>
          </cell>
        </row>
        <row r="3402">
          <cell r="A3402">
            <v>12909</v>
          </cell>
          <cell r="B3402" t="str">
            <v>INSUMO NACIONAL CAIXA</v>
          </cell>
          <cell r="C3402" t="str">
            <v>CAP PVC, SOLDAVEL, DN 50 MM, SERIE NORMAL, PARA ESGOTO PREDIAL</v>
          </cell>
          <cell r="D3402" t="str">
            <v>UN</v>
          </cell>
          <cell r="E3402">
            <v>2.38</v>
          </cell>
        </row>
        <row r="3403">
          <cell r="A3403">
            <v>12910</v>
          </cell>
          <cell r="B3403" t="str">
            <v>INSUMO NACIONAL CAIXA</v>
          </cell>
          <cell r="C3403" t="str">
            <v>CAP PVC, SOLDAVEL, DN 75 MM, SERIE NORMAL, PARA ESGOTO PREDIAL</v>
          </cell>
          <cell r="D3403" t="str">
            <v>UN</v>
          </cell>
          <cell r="E3403">
            <v>4.07</v>
          </cell>
        </row>
        <row r="3404">
          <cell r="A3404">
            <v>12920</v>
          </cell>
          <cell r="B3404" t="str">
            <v>INSUMO NACIONAL CAIXA</v>
          </cell>
          <cell r="C3404" t="str">
            <v>CRUZETA PVC PBA, JE, BBBB, DN 100 / DE 110 MM (NBR 5647)</v>
          </cell>
          <cell r="D3404" t="str">
            <v>UN</v>
          </cell>
          <cell r="E3404">
            <v>71.37</v>
          </cell>
        </row>
        <row r="3405">
          <cell r="A3405">
            <v>12943</v>
          </cell>
          <cell r="B3405" t="str">
            <v>INSUMO NACIONAL CAIXA</v>
          </cell>
          <cell r="C3405" t="str">
            <v>CRUZETA PVC PBA, JE, BBBB, DN 75 / DE 85 MM (NBR 5647)</v>
          </cell>
          <cell r="D3405" t="str">
            <v>UN</v>
          </cell>
          <cell r="E3405">
            <v>38.450000000000003</v>
          </cell>
        </row>
        <row r="3406">
          <cell r="A3406">
            <v>13003</v>
          </cell>
          <cell r="B3406" t="str">
            <v>INSUMO NACIONAL CAIXA</v>
          </cell>
          <cell r="C3406" t="str">
            <v>AGUA SANITARIA</v>
          </cell>
          <cell r="D3406" t="str">
            <v>L</v>
          </cell>
          <cell r="E3406">
            <v>1.71</v>
          </cell>
        </row>
        <row r="3407">
          <cell r="A3407">
            <v>13042</v>
          </cell>
          <cell r="B3407" t="str">
            <v>INSUMO NACIONAL CAIXA</v>
          </cell>
          <cell r="C3407" t="str">
            <v>TUBO ACO PRETO SEM COSTURA 20", E= *6,35 MM,  SCHEDULE 10, *78,46 KG/M</v>
          </cell>
          <cell r="D3407" t="str">
            <v>M</v>
          </cell>
          <cell r="E3407">
            <v>807.17</v>
          </cell>
        </row>
        <row r="3408">
          <cell r="A3408">
            <v>13109</v>
          </cell>
          <cell r="B3408" t="str">
            <v>INSUMO NACIONAL CAIXA</v>
          </cell>
          <cell r="C3408" t="str">
            <v>SAPATA DE PVC ADITIVADO NERVURADO D = 6"</v>
          </cell>
          <cell r="D3408" t="str">
            <v>UN</v>
          </cell>
          <cell r="E3408">
            <v>159.26</v>
          </cell>
        </row>
        <row r="3409">
          <cell r="A3409">
            <v>13110</v>
          </cell>
          <cell r="B3409" t="str">
            <v>INSUMO NACIONAL CAIXA</v>
          </cell>
          <cell r="C3409" t="str">
            <v>SAPATA DE PVC ADITIVADO NERVURADO D = 8"</v>
          </cell>
          <cell r="D3409" t="str">
            <v>UN</v>
          </cell>
          <cell r="E3409">
            <v>209.59</v>
          </cell>
        </row>
        <row r="3410">
          <cell r="A3410">
            <v>13113</v>
          </cell>
          <cell r="B3410" t="str">
            <v>INSUMO NACIONAL CAIXA</v>
          </cell>
          <cell r="C3410" t="str">
            <v>ANEL DE CONCRETO ARMADO, D = 0,60 M, H = 0,10 M</v>
          </cell>
          <cell r="D3410" t="str">
            <v>UN</v>
          </cell>
          <cell r="E3410">
            <v>33.07</v>
          </cell>
        </row>
        <row r="3411">
          <cell r="A3411">
            <v>13114</v>
          </cell>
          <cell r="B3411" t="str">
            <v>INSUMO NACIONAL CAIXA</v>
          </cell>
          <cell r="C3411" t="str">
            <v>ANEL DE CONCRETO ARMADO, D = 0,60 M, H = 0,15 M</v>
          </cell>
          <cell r="D3411" t="str">
            <v>UN</v>
          </cell>
          <cell r="E3411">
            <v>40.26</v>
          </cell>
        </row>
        <row r="3412">
          <cell r="A3412">
            <v>13115</v>
          </cell>
          <cell r="B3412" t="str">
            <v>INSUMO NACIONAL CAIXA</v>
          </cell>
          <cell r="C3412" t="str">
            <v>CALHA/CANALETA DE CONCRETO SIMPLES, TIPO MEIA CANA, D = 20 CM, PARA AGUA PLUVIAL</v>
          </cell>
          <cell r="D3412" t="str">
            <v>M</v>
          </cell>
          <cell r="E3412">
            <v>12.5</v>
          </cell>
        </row>
        <row r="3413">
          <cell r="A3413">
            <v>13127</v>
          </cell>
          <cell r="B3413" t="str">
            <v>INSUMO NACIONAL CAIXA</v>
          </cell>
          <cell r="C3413" t="str">
            <v>TUBO ACO PRETO SEM COSTURA 1/2", E= *2,77 MM, SCHEDULE 40, *1,27 KG/M</v>
          </cell>
          <cell r="D3413" t="str">
            <v>M</v>
          </cell>
          <cell r="E3413">
            <v>15.96</v>
          </cell>
        </row>
        <row r="3414">
          <cell r="A3414">
            <v>13137</v>
          </cell>
          <cell r="B3414" t="str">
            <v>INSUMO NACIONAL CAIXA</v>
          </cell>
          <cell r="C3414" t="str">
            <v>TUBO ACO PRETO SEM COSTURA 1/2", E= *3,73 MM, SCHEDULE 80, *1,62 KG/M</v>
          </cell>
          <cell r="D3414" t="str">
            <v>M</v>
          </cell>
          <cell r="E3414">
            <v>21.19</v>
          </cell>
        </row>
        <row r="3415">
          <cell r="A3415">
            <v>13141</v>
          </cell>
          <cell r="B3415" t="str">
            <v>INSUMO NACIONAL CAIXA</v>
          </cell>
          <cell r="C3415" t="str">
            <v>TUBO ACO PRETO SEM COSTURA 3/4", E= *3,91 MM, SCHEDULE 80, *2,19 KG/M.</v>
          </cell>
          <cell r="D3415" t="str">
            <v>M</v>
          </cell>
          <cell r="E3415">
            <v>27.44</v>
          </cell>
        </row>
        <row r="3416">
          <cell r="A3416">
            <v>13142</v>
          </cell>
          <cell r="B3416" t="str">
            <v>INSUMO NACIONAL CAIXA</v>
          </cell>
          <cell r="C3416" t="str">
            <v>TUBO ACO PRETO SEM COSTURA 4", E= *8,56 MM, SCHEDULE 80, *22,31 KG/M</v>
          </cell>
          <cell r="D3416" t="str">
            <v>M</v>
          </cell>
          <cell r="E3416">
            <v>186.39</v>
          </cell>
        </row>
        <row r="3417">
          <cell r="A3417">
            <v>13159</v>
          </cell>
          <cell r="B3417" t="str">
            <v>INSUMO NACIONAL CAIXA</v>
          </cell>
          <cell r="C3417" t="str">
            <v>TUBO DE CONCRETO SIMPLES, CLASSE ES, PB JE, DN 400 MM, PARAESGOTO SANITARIO (NBR 8890)</v>
          </cell>
          <cell r="D3417" t="str">
            <v>M</v>
          </cell>
          <cell r="E3417">
            <v>55.26</v>
          </cell>
        </row>
        <row r="3418">
          <cell r="A3418">
            <v>13168</v>
          </cell>
          <cell r="B3418" t="str">
            <v>INSUMO NACIONAL CAIXA</v>
          </cell>
          <cell r="C3418" t="str">
            <v>TUBO DE CONCRETO SIMPLES, CLASSE ES, PB JE, DN 500 MM, PARAESGOTO SANITARIO (NBR 8890)</v>
          </cell>
          <cell r="D3418" t="str">
            <v>M</v>
          </cell>
          <cell r="E3418">
            <v>83.09</v>
          </cell>
        </row>
        <row r="3419">
          <cell r="A3419">
            <v>13173</v>
          </cell>
          <cell r="B3419" t="str">
            <v>INSUMO NACIONAL CAIXA</v>
          </cell>
          <cell r="C3419" t="str">
            <v>TUBO DE CONCRETO SIMPLES, CLASSE ES, PB JE, DN 600 MM, PARAESGOTO SANITARIO (NBR 8890)</v>
          </cell>
          <cell r="D3419" t="str">
            <v>M</v>
          </cell>
          <cell r="E3419">
            <v>102.46</v>
          </cell>
        </row>
        <row r="3420">
          <cell r="A3420">
            <v>13186</v>
          </cell>
          <cell r="B3420" t="str">
            <v>INSUMO NACIONAL CAIXA</v>
          </cell>
          <cell r="C3420" t="str">
            <v>PAVIMENTACAO OU CALCAMENTO POLIEDRICO, COM PEDRAS IRREGULARES</v>
          </cell>
          <cell r="D3420" t="str">
            <v>M3</v>
          </cell>
          <cell r="E3420">
            <v>47.58</v>
          </cell>
        </row>
        <row r="3421">
          <cell r="A3421">
            <v>13192</v>
          </cell>
          <cell r="B3421" t="str">
            <v>INSUMO NACIONAL CAIXA</v>
          </cell>
          <cell r="C3421" t="str">
            <v>LIXADEIRA ELETRICA ANGULAR PARA CONCRETO, POTENCIA 1.400 W,PRATO DIAMANTADO DE 5''</v>
          </cell>
          <cell r="D3421" t="str">
            <v>UN</v>
          </cell>
          <cell r="E3421">
            <v>3719.06</v>
          </cell>
        </row>
        <row r="3422">
          <cell r="A3422">
            <v>13215</v>
          </cell>
          <cell r="B3422" t="str">
            <v>INSUMO NACIONAL CAIXA</v>
          </cell>
          <cell r="C3422" t="str">
            <v>CAVALO MECANICO TRACAO 6X2, PESO BRUTO TOTAL COMBINADO 56000KG, CAPACIDADE MAXIMA DE TRACAO 66000 KG, POTENCIA 360CV (INCLUI CABINE E CHASSI, NAO INCLUI SEMIRREBOQUE)</v>
          </cell>
          <cell r="D3422" t="str">
            <v>UN</v>
          </cell>
          <cell r="E3422">
            <v>402516.26</v>
          </cell>
        </row>
        <row r="3423">
          <cell r="A3423">
            <v>13227</v>
          </cell>
          <cell r="B3423" t="str">
            <v>INSUMO NACIONAL CAIXA</v>
          </cell>
          <cell r="C3423" t="str">
            <v>MOTONIVELADORA - POTENCIA 177 HP PESO OPERACIONAL 14,7T.</v>
          </cell>
          <cell r="D3423" t="str">
            <v>UN</v>
          </cell>
          <cell r="E3423">
            <v>590602.54</v>
          </cell>
        </row>
        <row r="3424">
          <cell r="A3424">
            <v>13229</v>
          </cell>
          <cell r="B3424" t="str">
            <v>INSUMO NACIONAL CAIXA</v>
          </cell>
          <cell r="C3424" t="str">
            <v>!EM PROCESSO DE DESATIVACAO! ROLO COMPACTADOR DE PNEUS ESTATICO, PRESSAO VARIAVEL, MULLER, MODELO AP-26, POTENCIA 111HP- PESO SEM/COM LASTRO 11/26T</v>
          </cell>
          <cell r="D3424" t="str">
            <v>UN</v>
          </cell>
          <cell r="E3424">
            <v>421000</v>
          </cell>
        </row>
        <row r="3425">
          <cell r="A3425">
            <v>13234</v>
          </cell>
          <cell r="B3425" t="str">
            <v>INSUMO NACIONAL CAIXA</v>
          </cell>
          <cell r="C3425" t="str">
            <v>!EM PROCESSO DE DESATIVACAO! USINA DE ASFALTO A QUENTE, FIXA, CIBER UACF 15 P ADVANCED, CAP. 60 A 80 T/H, GRAVIMETRICA</v>
          </cell>
          <cell r="D3425" t="str">
            <v>UN</v>
          </cell>
          <cell r="E3425">
            <v>1719812.81</v>
          </cell>
        </row>
        <row r="3426">
          <cell r="A3426">
            <v>13238</v>
          </cell>
          <cell r="B3426" t="str">
            <v>INSUMO NACIONAL CAIXA</v>
          </cell>
          <cell r="C3426" t="str">
            <v>TRATOR DE PNEUS COM POTENCIA DE 105 CV, TRACAO 4 X 4, PESO COM LASTRO DE 5775 KG</v>
          </cell>
          <cell r="D3426" t="str">
            <v>UN</v>
          </cell>
          <cell r="E3426">
            <v>138953.26</v>
          </cell>
        </row>
        <row r="3427">
          <cell r="A3427">
            <v>13244</v>
          </cell>
          <cell r="B3427" t="str">
            <v>INSUMO NACIONAL CAIXA</v>
          </cell>
          <cell r="C3427" t="str">
            <v>CONE DE SINALIZACAO EM PVC RIGIDO COM FAIXA REFLETIVA, H = 70 / 76 CM</v>
          </cell>
          <cell r="D3427" t="str">
            <v>UN</v>
          </cell>
          <cell r="E3427">
            <v>63.8</v>
          </cell>
        </row>
        <row r="3428">
          <cell r="A3428">
            <v>13246</v>
          </cell>
          <cell r="B3428" t="str">
            <v>INSUMO NACIONAL CAIXA</v>
          </cell>
          <cell r="C3428" t="str">
            <v>PARAFUSO DE FERRO POLIDO, SEXTAVADO, COM ROSCA INTEIRA, DIAMETRO 5/16", COMPRIMENTO 3/4", COM PORCA E ARRUELA LISA LEVE</v>
          </cell>
          <cell r="D3428" t="str">
            <v>UN</v>
          </cell>
          <cell r="E3428">
            <v>0.15</v>
          </cell>
        </row>
        <row r="3429">
          <cell r="A3429">
            <v>13250</v>
          </cell>
          <cell r="B3429" t="str">
            <v>INSUMO NACIONAL CAIXA</v>
          </cell>
          <cell r="C3429" t="str">
            <v>LAJOTA CERAMICA 20  X 30 CM PARA LAJE PRE-MOLDADA</v>
          </cell>
          <cell r="D3429" t="str">
            <v>UN</v>
          </cell>
          <cell r="E3429">
            <v>0.56999999999999995</v>
          </cell>
        </row>
        <row r="3430">
          <cell r="A3430">
            <v>13255</v>
          </cell>
          <cell r="B3430" t="str">
            <v>INSUMO NACIONAL CAIXA</v>
          </cell>
          <cell r="C3430" t="str">
            <v>TAMPA DE CONCRETO PARA PV OU CAIXA DE INSPECAO, DIMENSOES 600 X 600 X 50 MM</v>
          </cell>
          <cell r="D3430" t="str">
            <v>UN</v>
          </cell>
          <cell r="E3430">
            <v>38.39</v>
          </cell>
        </row>
        <row r="3431">
          <cell r="A3431">
            <v>13256</v>
          </cell>
          <cell r="B3431" t="str">
            <v>INSUMO NACIONAL CAIXA</v>
          </cell>
          <cell r="C3431" t="str">
            <v>TUBO CONCRETO ARMADO, CLASSE PA-1, PB, DN 1100 MM, PARA AGUAS PLUVIAIS (NBR 8890)</v>
          </cell>
          <cell r="D3431" t="str">
            <v>M</v>
          </cell>
          <cell r="E3431">
            <v>266.52</v>
          </cell>
        </row>
        <row r="3432">
          <cell r="A3432">
            <v>13261</v>
          </cell>
          <cell r="B3432" t="str">
            <v>INSUMO NACIONAL CAIXA</v>
          </cell>
          <cell r="C3432" t="str">
            <v>FLANELA *30 X 40* CM</v>
          </cell>
          <cell r="D3432" t="str">
            <v>UN</v>
          </cell>
          <cell r="E3432">
            <v>4.71</v>
          </cell>
        </row>
        <row r="3433">
          <cell r="A3433">
            <v>13279</v>
          </cell>
          <cell r="B3433" t="str">
            <v>INSUMO NACIONAL CAIXA</v>
          </cell>
          <cell r="C3433" t="str">
            <v>CHUMBADOR DE ACO 5/8" X 200MM C/ ROSCA E PORCA</v>
          </cell>
          <cell r="D3433" t="str">
            <v>KG</v>
          </cell>
          <cell r="E3433">
            <v>4.1500000000000004</v>
          </cell>
        </row>
        <row r="3434">
          <cell r="A3434">
            <v>13284</v>
          </cell>
          <cell r="B3434" t="str">
            <v>INSUMO NACIONAL CAIXA</v>
          </cell>
          <cell r="C3434" t="str">
            <v>CIMENTO PORTLAND DE ALTO FORNO (AF) CP III-32</v>
          </cell>
          <cell r="D3434" t="str">
            <v>KG</v>
          </cell>
          <cell r="E3434">
            <v>0.47</v>
          </cell>
        </row>
        <row r="3435">
          <cell r="A3435">
            <v>13294</v>
          </cell>
          <cell r="B3435" t="str">
            <v>INSUMO NACIONAL CAIXA</v>
          </cell>
          <cell r="C3435" t="str">
            <v>PARAFUSO ZINCADO, SEXTAVADO, COM ROSCA SOBERBA, DIAMETRO 3/8", COMPRIMENTO 80 MM</v>
          </cell>
          <cell r="D3435" t="str">
            <v>UN</v>
          </cell>
          <cell r="E3435">
            <v>0.5</v>
          </cell>
        </row>
        <row r="3436">
          <cell r="A3436">
            <v>13304</v>
          </cell>
          <cell r="B3436" t="str">
            <v>INSUMO NACIONAL CAIXA</v>
          </cell>
          <cell r="C3436" t="str">
            <v>!EM PROCESSO DE DESATIVACAO! TAXA DE RELIGACAO NORMAL DE ENERGIA COMERCIAL MONOFASICA, BAIXA TENSAO, INCLUINDO ICMS</v>
          </cell>
          <cell r="D3436" t="str">
            <v>UN</v>
          </cell>
          <cell r="E3436">
            <v>6.58</v>
          </cell>
        </row>
        <row r="3437">
          <cell r="A3437">
            <v>13313</v>
          </cell>
          <cell r="B3437" t="str">
            <v>INSUMO REGIONAL GIGOVPO</v>
          </cell>
          <cell r="C3437" t="str">
            <v>LAJE DE GRES 0,90 X 0,45 X 0,04M</v>
          </cell>
          <cell r="D3437" t="str">
            <v>UN</v>
          </cell>
          <cell r="E3437">
            <v>10.97</v>
          </cell>
        </row>
        <row r="3438">
          <cell r="A3438">
            <v>13314</v>
          </cell>
          <cell r="B3438" t="str">
            <v>INSUMO REGIONAL GIGOVPO</v>
          </cell>
          <cell r="C3438" t="str">
            <v>PEDRA DE GRES 42 X 21 X 15CM</v>
          </cell>
          <cell r="D3438" t="str">
            <v>UN</v>
          </cell>
          <cell r="E3438">
            <v>3.83</v>
          </cell>
        </row>
        <row r="3439">
          <cell r="A3439">
            <v>13329</v>
          </cell>
          <cell r="B3439" t="str">
            <v>INSUMO NACIONAL CAIXA</v>
          </cell>
          <cell r="C3439" t="str">
            <v>SOQUETE DE PVC / TERMOPLASTICO BASE E27, COM RABICHO, PARA LAMPADAS</v>
          </cell>
          <cell r="D3439" t="str">
            <v>UN</v>
          </cell>
          <cell r="E3439">
            <v>2.91</v>
          </cell>
        </row>
        <row r="3440">
          <cell r="A3440">
            <v>13333</v>
          </cell>
          <cell r="B3440" t="str">
            <v>INSUMO NACIONAL CAIXA</v>
          </cell>
          <cell r="C3440" t="str">
            <v>GRUPO DE SOLDAGEM C/ GERADOR A DIESEL 60 CV PARA SOLDA ELETRICA, SOBRE 04 RODAS, COM MOTOR 4 CILINDROS</v>
          </cell>
          <cell r="D3440" t="str">
            <v>UN</v>
          </cell>
          <cell r="E3440">
            <v>129213.06</v>
          </cell>
        </row>
        <row r="3441">
          <cell r="A3441">
            <v>13335</v>
          </cell>
          <cell r="B3441" t="str">
            <v>INSUMO NACIONAL CAIXA</v>
          </cell>
          <cell r="C3441" t="str">
            <v>POSTE DE CONCRETO DUPLO T, 200 KG, H = 8 M (NBR 8451)</v>
          </cell>
          <cell r="D3441" t="str">
            <v>UN</v>
          </cell>
          <cell r="E3441">
            <v>339.55</v>
          </cell>
        </row>
        <row r="3442">
          <cell r="A3442">
            <v>13339</v>
          </cell>
          <cell r="B3442" t="str">
            <v>INSUMO NACIONAL CAIXA</v>
          </cell>
          <cell r="C3442" t="str">
            <v>POSTE DE CONCRETO DUPLO T, 300 KG, H = 12 M (NBR 8451)</v>
          </cell>
          <cell r="D3442" t="str">
            <v>UN</v>
          </cell>
          <cell r="E3442">
            <v>838.22</v>
          </cell>
        </row>
        <row r="3443">
          <cell r="A3443">
            <v>13340</v>
          </cell>
          <cell r="B3443" t="str">
            <v>INSUMO NACIONAL CAIXA</v>
          </cell>
          <cell r="C3443" t="str">
            <v>PERFIL "U" CHAPA ACO DOBRADA,  E = 3,04 MM , H = 20 CM, ABAS= 5 CM (4,47 KG/M)</v>
          </cell>
          <cell r="D3443" t="str">
            <v>M</v>
          </cell>
          <cell r="E3443">
            <v>17.559999999999999</v>
          </cell>
        </row>
        <row r="3444">
          <cell r="A3444">
            <v>13343</v>
          </cell>
          <cell r="B3444" t="str">
            <v>INSUMO NACIONAL CAIXA</v>
          </cell>
          <cell r="C3444" t="str">
            <v>KIT DE MATERIAIS PARA BRACADEIRA PARA FIXACAO EM POSTE CIRCULAR, CONTEM TRES FIXADORES E UM ROLO DE FITA DE 3 M EM ACO CARBONO</v>
          </cell>
          <cell r="D3444" t="str">
            <v>UN</v>
          </cell>
          <cell r="E3444">
            <v>14.83</v>
          </cell>
        </row>
        <row r="3445">
          <cell r="A3445">
            <v>13347</v>
          </cell>
          <cell r="B3445" t="str">
            <v>INSUMO NACIONAL CAIXA</v>
          </cell>
          <cell r="C3445" t="str">
            <v>!EM PROCESSO DE DESATIVACAO! CONJUNTO ARSTOP P/ AR CONDICIONADO C/ DISJUNTOR 25A</v>
          </cell>
          <cell r="D3445" t="str">
            <v>UN</v>
          </cell>
          <cell r="E3445">
            <v>39.75</v>
          </cell>
        </row>
        <row r="3446">
          <cell r="A3446">
            <v>13348</v>
          </cell>
          <cell r="B3446" t="str">
            <v>INSUMO NACIONAL CAIXA</v>
          </cell>
          <cell r="C3446" t="str">
            <v>ARRUELA  EM ACO GALVANIZADO, DIAMETRO EXTERNO = 35MM, ESPESSURA = 3MM, DIAMETRO DO FURO= 18MM</v>
          </cell>
          <cell r="D3446" t="str">
            <v>UN</v>
          </cell>
          <cell r="E3446">
            <v>0.57999999999999996</v>
          </cell>
        </row>
        <row r="3447">
          <cell r="A3447">
            <v>13353</v>
          </cell>
          <cell r="B3447" t="str">
            <v>INSUMO NACIONAL CAIXA</v>
          </cell>
          <cell r="C3447" t="str">
            <v>!EM PROCESSO DE DESATIVACAO! CHAVE REVERSORA BLINDADA 30A/500V ELETROMAR OU EQUIV</v>
          </cell>
          <cell r="D3447" t="str">
            <v>UN</v>
          </cell>
          <cell r="E3447">
            <v>290.45</v>
          </cell>
        </row>
        <row r="3448">
          <cell r="A3448">
            <v>13354</v>
          </cell>
          <cell r="B3448" t="str">
            <v>INSUMO NACIONAL CAIXA</v>
          </cell>
          <cell r="C3448" t="str">
            <v>CHAVE PARTIDA DIRETA P/MOTOR TRIFASICO 7,50CV/380V, C/FUSIVEIS DIAZED E BOTAO LIGA-DESLIGA TIPO GPS SIEMENS OU EQUIV</v>
          </cell>
          <cell r="D3448" t="str">
            <v>UN</v>
          </cell>
          <cell r="E3448">
            <v>505.43</v>
          </cell>
        </row>
        <row r="3449">
          <cell r="A3449">
            <v>13356</v>
          </cell>
          <cell r="B3449" t="str">
            <v>INSUMO NACIONAL CAIXA</v>
          </cell>
          <cell r="C3449" t="str">
            <v>TUBO ACO INDUSTRIAL DN 2" (50,8 MM) E=1,50MM, PESO= 1,8237 KG/M</v>
          </cell>
          <cell r="D3449" t="str">
            <v>M</v>
          </cell>
          <cell r="E3449">
            <v>54.48</v>
          </cell>
        </row>
        <row r="3450">
          <cell r="A3450">
            <v>13360</v>
          </cell>
          <cell r="B3450" t="str">
            <v>INSUMO NACIONAL CAIXA</v>
          </cell>
          <cell r="C3450" t="str">
            <v>DIVISORIA CEGA (N1) - PAINEL MSO/COMEIA E=35MM - PERFIS SIMPLES ALUMINIO ANOD NAT - COLOCADA</v>
          </cell>
          <cell r="D3450" t="str">
            <v>M2</v>
          </cell>
          <cell r="E3450">
            <v>62.4</v>
          </cell>
        </row>
        <row r="3451">
          <cell r="A3451">
            <v>13361</v>
          </cell>
          <cell r="B3451" t="str">
            <v>INSUMO NACIONAL CAIXA</v>
          </cell>
          <cell r="C3451" t="str">
            <v>DIVISORIA (N2) PAINEL/VIDRO - PAINEL MSO/COMEIA E=35MM - PERFIS SIMPLES ALUMINIO ANOD NAT - COLOCADA</v>
          </cell>
          <cell r="D3451" t="str">
            <v>M2</v>
          </cell>
          <cell r="E3451">
            <v>72.14</v>
          </cell>
        </row>
        <row r="3452">
          <cell r="A3452">
            <v>13365</v>
          </cell>
          <cell r="B3452" t="str">
            <v>INSUMO NACIONAL CAIXA</v>
          </cell>
          <cell r="C3452" t="str">
            <v>ROLO COMPACTADOR VIBRATORIO TANDEM, ACO LISO, POTENCIA 45 HP, PESO OPERACIONAL MAXIMO 4,0 T</v>
          </cell>
          <cell r="D3452" t="str">
            <v>UN</v>
          </cell>
          <cell r="E3452">
            <v>227694.14</v>
          </cell>
        </row>
        <row r="3453">
          <cell r="A3453">
            <v>13366</v>
          </cell>
          <cell r="B3453" t="str">
            <v>INSUMO NACIONAL CAIXA</v>
          </cell>
          <cell r="C3453" t="str">
            <v>!EM PROCESSO DE DESATIVACAO! CHAVE FACA BIPOLAR C/ BASE DE ARDOSIA P/ FUSIVEIS CARTUCHO 60A/250V</v>
          </cell>
          <cell r="D3453" t="str">
            <v>UN</v>
          </cell>
          <cell r="E3453">
            <v>26.51</v>
          </cell>
        </row>
        <row r="3454">
          <cell r="A3454">
            <v>13367</v>
          </cell>
          <cell r="B3454" t="str">
            <v>INSUMO NACIONAL CAIXA</v>
          </cell>
          <cell r="C3454" t="str">
            <v>!EM PROCESSO DE DESATIVACAO! CHAVE FACA TRIPOLAR C/BASE DE ARDOSIA/MARMORE 60A/500V.</v>
          </cell>
          <cell r="D3454" t="str">
            <v>UN</v>
          </cell>
          <cell r="E3454">
            <v>44.65</v>
          </cell>
        </row>
        <row r="3455">
          <cell r="A3455">
            <v>13368</v>
          </cell>
          <cell r="B3455" t="str">
            <v>INSUMO NACIONAL CAIXA</v>
          </cell>
          <cell r="C3455" t="str">
            <v>!EM PROCESSO DE DESATIVACAO! CHAVE FACA TRIPOLAR C/BASE DE ARDOSIA/MARMORE 100A/500V</v>
          </cell>
          <cell r="D3455" t="str">
            <v>UN</v>
          </cell>
          <cell r="E3455">
            <v>72.69</v>
          </cell>
        </row>
        <row r="3456">
          <cell r="A3456">
            <v>13369</v>
          </cell>
          <cell r="B3456" t="str">
            <v>INSUMO NACIONAL CAIXA</v>
          </cell>
          <cell r="C3456" t="str">
            <v>CHAVE SECCIONADORA FUSIVEL TRIPOLAR, MANOBRA C/ CARGA, 160A/500V P/ FUSIVEIS NH TAMANHO 00 CORRENTE NOMINAL ATE 160A, TIPO 3 NP 4080 DA SIEMENS OU EQUIV</v>
          </cell>
          <cell r="D3456" t="str">
            <v>UN</v>
          </cell>
          <cell r="E3456">
            <v>235.02</v>
          </cell>
        </row>
        <row r="3457">
          <cell r="A3457">
            <v>13370</v>
          </cell>
          <cell r="B3457" t="str">
            <v>INSUMO NACIONAL CAIXA</v>
          </cell>
          <cell r="C3457" t="str">
            <v>CHAVE SECCIONADORA FUSIVEL TRIPOLAR, MANOBRA C/ CARGA, 250A/500V P/ FUSIVEIS NH TAMANHO 1 CORRENTE NOMINAL ATE 250A, TIPO 3 NN 2200 DA SIEMENS OU EQUIV</v>
          </cell>
          <cell r="D3457" t="str">
            <v>UN</v>
          </cell>
          <cell r="E3457">
            <v>288.68</v>
          </cell>
        </row>
        <row r="3458">
          <cell r="A3458">
            <v>13373</v>
          </cell>
          <cell r="B3458" t="str">
            <v>INSUMO NACIONAL CAIXA</v>
          </cell>
          <cell r="C3458" t="str">
            <v>BASE P/ FUSIVEIS NH TAMANHO 00, DE 6 A 160A, TIPO 3 NH 3 030-Z DA SIEMENS OU EQUIV</v>
          </cell>
          <cell r="D3458" t="str">
            <v>UN</v>
          </cell>
          <cell r="E3458">
            <v>20.07</v>
          </cell>
        </row>
        <row r="3459">
          <cell r="A3459">
            <v>13374</v>
          </cell>
          <cell r="B3459" t="str">
            <v>INSUMO NACIONAL CAIXA</v>
          </cell>
          <cell r="C3459" t="str">
            <v>BASE P/ FUSIVEIS NH TAMANHO 01, DE 40 A 250A, TIPO 3 NH 3 230-Z DA SIEMENS OU EQUIV</v>
          </cell>
          <cell r="D3459" t="str">
            <v>UN</v>
          </cell>
          <cell r="E3459">
            <v>57.12</v>
          </cell>
        </row>
        <row r="3460">
          <cell r="A3460">
            <v>13382</v>
          </cell>
          <cell r="B3460" t="str">
            <v>INSUMO NACIONAL CAIXA</v>
          </cell>
          <cell r="C3460" t="str">
            <v>!EM PROCESSO DE DESATIVACAO! LUMINARIA FECHADA P/ ILUMINACAOPUBLICA, TIPO ABL 50/F OU EQUIV, P/ LAMPADA A VAPOR DE MERCURIO 400W</v>
          </cell>
          <cell r="D3460" t="str">
            <v>UN</v>
          </cell>
          <cell r="E3460">
            <v>209.02</v>
          </cell>
        </row>
        <row r="3461">
          <cell r="A3461">
            <v>13385</v>
          </cell>
          <cell r="B3461" t="str">
            <v>INSUMO NACIONAL CAIXA</v>
          </cell>
          <cell r="C3461" t="str">
            <v>!EM PROCESSO DE DESATIVACAO! BRACO RETO P/ LUMINARIA PUBLICA- FERRO GALV C/ PARAF - 3/4" X 1,5M</v>
          </cell>
          <cell r="D3461" t="str">
            <v>UN</v>
          </cell>
          <cell r="E3461">
            <v>115.76</v>
          </cell>
        </row>
        <row r="3462">
          <cell r="A3462">
            <v>13386</v>
          </cell>
          <cell r="B3462" t="str">
            <v>INSUMO NACIONAL CAIXA</v>
          </cell>
          <cell r="C3462" t="str">
            <v>!EM PROCESSO DE DESATIVACAO! CHAVE MAGNETICA 2 X 30A P/ COMANDO ILUMINACAO PUBLICA, ACIONADA POR RELE FOTOELETRICO NA 220V/60HZ, TIPO LUX CONTROL MODELO CIP-I/70 OU EQUIV</v>
          </cell>
          <cell r="D3462" t="str">
            <v>UN</v>
          </cell>
          <cell r="E3462">
            <v>363.49</v>
          </cell>
        </row>
        <row r="3463">
          <cell r="A3463">
            <v>13388</v>
          </cell>
          <cell r="B3463" t="str">
            <v>INSUMO NACIONAL CAIXA</v>
          </cell>
          <cell r="C3463" t="str">
            <v>SOLDA 50/50</v>
          </cell>
          <cell r="D3463" t="str">
            <v>KG</v>
          </cell>
          <cell r="E3463">
            <v>76.84</v>
          </cell>
        </row>
        <row r="3464">
          <cell r="A3464">
            <v>13390</v>
          </cell>
          <cell r="B3464" t="str">
            <v>INSUMO NACIONAL CAIXA</v>
          </cell>
          <cell r="C3464" t="str">
            <v>REFLETOR REDONDO EM ALUMINIO ANODIZADO PARA LAMPADA VAPOR DEMERCURIO/SODIO, CORPO EM ALUMINIO COM PINTURA EPOXI, PARA LAMPADA E-27 DE 300 W, COM SUPORTE REDONDO E ALCA REGULAVEL PARA FIXACAO.</v>
          </cell>
          <cell r="D3464" t="str">
            <v>UN</v>
          </cell>
          <cell r="E3464">
            <v>75.89</v>
          </cell>
        </row>
        <row r="3465">
          <cell r="A3465">
            <v>13391</v>
          </cell>
          <cell r="B3465" t="str">
            <v>INSUMO NACIONAL CAIXA</v>
          </cell>
          <cell r="C3465" t="str">
            <v>!EM PROCESSO DE DESATIVACAO! QUADRO DE DISTRIBUICAO DE EMBUTIR C/ BARRAMENTO MONOFASICO P/ 6 DISJUNTORES UNIPOLARES EM CHAPA DE ACO GALV'</v>
          </cell>
          <cell r="D3465" t="str">
            <v>UN</v>
          </cell>
          <cell r="E3465">
            <v>113.33</v>
          </cell>
        </row>
        <row r="3466">
          <cell r="A3466">
            <v>13392</v>
          </cell>
          <cell r="B3466" t="str">
            <v>INSUMO NACIONAL CAIXA</v>
          </cell>
          <cell r="C3466" t="str">
            <v>!EM PROCESSO DE DESATIVACAO! QUADRO DE DISTRIBUICAO DE EMBUTIR C/ BARRAMENTO MONOFASICO P/ 8 DISJUNTORES UNIPOLARES EM CHAPA DE ACO GALV</v>
          </cell>
          <cell r="D3466" t="str">
            <v>UN</v>
          </cell>
          <cell r="E3466">
            <v>105.55</v>
          </cell>
        </row>
        <row r="3467">
          <cell r="A3467">
            <v>13393</v>
          </cell>
          <cell r="B3467" t="str">
            <v>INSUMO NACIONAL CAIXA</v>
          </cell>
          <cell r="C3467" t="str">
            <v>QUADRO DE DISTRIBUICAO DE EMBUTIR C/ BARRAMENTO TRIFASICO P/12 DISJUNTORES UNIPOLARES EM CHAPA DE ACO GALV</v>
          </cell>
          <cell r="D3467" t="str">
            <v>UN</v>
          </cell>
          <cell r="E3467">
            <v>124.47</v>
          </cell>
        </row>
        <row r="3468">
          <cell r="A3468">
            <v>13394</v>
          </cell>
          <cell r="B3468" t="str">
            <v>INSUMO NACIONAL CAIXA</v>
          </cell>
          <cell r="C3468" t="str">
            <v>!EM PROCESSO DE DESATIVACAO! QUADRO DE DISTRIBUICAO COM BARRAMENTO TRIFASICO, DE EMBUTIR, EM CHAPA DE ACO GALVANIZADO, PARA 15 DISJUNTORES DIN, 100 A</v>
          </cell>
          <cell r="D3468" t="str">
            <v>UN</v>
          </cell>
          <cell r="E3468">
            <v>137.66</v>
          </cell>
        </row>
        <row r="3469">
          <cell r="A3469">
            <v>13395</v>
          </cell>
          <cell r="B3469" t="str">
            <v>INSUMO NACIONAL CAIXA</v>
          </cell>
          <cell r="C3469" t="str">
            <v>QUADRO DE DISTRIBUICAO DE EMBUTIR C/ BARRAMENTO TRIFASICO P/18 DISJUNTORES UNIPOLARES EM CHAPA DE ACO GALV</v>
          </cell>
          <cell r="D3469" t="str">
            <v>UN</v>
          </cell>
          <cell r="E3469">
            <v>167.94</v>
          </cell>
        </row>
        <row r="3470">
          <cell r="A3470">
            <v>13396</v>
          </cell>
          <cell r="B3470" t="str">
            <v>INSUMO NACIONAL CAIXA</v>
          </cell>
          <cell r="C3470" t="str">
            <v>QUADRO DE DISTRIBUICAO DE EMBUTIR C/ BARRAMENTO TRIFASICO P/27 DISJUNTORES UNIPOLARES EM CHAPA DE ACO GALV</v>
          </cell>
          <cell r="D3470" t="str">
            <v>UN</v>
          </cell>
          <cell r="E3470">
            <v>207.22</v>
          </cell>
        </row>
        <row r="3471">
          <cell r="A3471">
            <v>13397</v>
          </cell>
          <cell r="B3471" t="str">
            <v>INSUMO NACIONAL CAIXA</v>
          </cell>
          <cell r="C3471" t="str">
            <v>QUADRO DE DISTRIBUICAO DE EMBUTIR C/ BARRAMENTO TRIFASICO P/30 DISJUNTORES UNIPOLARES EM CHAPA DE ACO GALV</v>
          </cell>
          <cell r="D3471" t="str">
            <v>UN</v>
          </cell>
          <cell r="E3471">
            <v>212.25</v>
          </cell>
        </row>
        <row r="3472">
          <cell r="A3472">
            <v>13398</v>
          </cell>
          <cell r="B3472" t="str">
            <v>INSUMO NACIONAL CAIXA</v>
          </cell>
          <cell r="C3472" t="str">
            <v>!EM PROCESSO DE DESATIVACAO! QUADRO DE DISTRIBUICAO DE EMBUTIR SEM BARRAMENTO P/ 3 DISJUNTORES UNIPOLARES, S/ PORTA, EMCHAPA DE ACO GALV</v>
          </cell>
          <cell r="D3472" t="str">
            <v>UN</v>
          </cell>
          <cell r="E3472">
            <v>9.9700000000000006</v>
          </cell>
        </row>
        <row r="3473">
          <cell r="A3473">
            <v>13399</v>
          </cell>
          <cell r="B3473" t="str">
            <v>INSUMO NACIONAL CAIXA</v>
          </cell>
          <cell r="C3473" t="str">
            <v>QUADRO DE DISTRIBUICAO DE EMBUTIR SEM BARRAMENTO P/ 3 DISJUNTORES UNIPOLARES, COM PORTA EM CHAPA DE ACO GALV</v>
          </cell>
          <cell r="D3473" t="str">
            <v>UN</v>
          </cell>
          <cell r="E3473">
            <v>12</v>
          </cell>
        </row>
        <row r="3474">
          <cell r="A3474">
            <v>13400</v>
          </cell>
          <cell r="B3474" t="str">
            <v>INSUMO NACIONAL CAIXA</v>
          </cell>
          <cell r="C3474" t="str">
            <v>!EM PROCESSO DE DESATIVACAO! QUADRO DE DISTRIBUICAO DE EMBUTIR SEM BARRAMENTO P/ 6 DISJUNTORES UNIPOLARES, S/ PORTA, EMCHAPA DE ACO GALV,</v>
          </cell>
          <cell r="D3474" t="str">
            <v>UN</v>
          </cell>
          <cell r="E3474">
            <v>18.190000000000001</v>
          </cell>
        </row>
        <row r="3475">
          <cell r="A3475">
            <v>13401</v>
          </cell>
          <cell r="B3475" t="str">
            <v>INSUMO NACIONAL CAIXA</v>
          </cell>
          <cell r="C3475" t="str">
            <v>!EM PROCESSO DE DESATIVACAO! QUADRO DE DISTRIBUICAO DE EMBUTIR SEM BARRAMENTO, P/12 DISJUNTORES UNIPOLARES, S/ PORTA EMCHAPA DE ACO GALV</v>
          </cell>
          <cell r="D3475" t="str">
            <v>UN</v>
          </cell>
          <cell r="E3475">
            <v>33.72</v>
          </cell>
        </row>
        <row r="3476">
          <cell r="A3476">
            <v>13402</v>
          </cell>
          <cell r="B3476" t="str">
            <v>INSUMO NACIONAL CAIXA</v>
          </cell>
          <cell r="C3476" t="str">
            <v>!EM PROCESSO DE DESATIVACAO! QUADRO DE DISTRIBUICAO DE EMBUTIR C/ BARRAMENTO NEUTRO P/ 18 DISJUNTORES UNIPOLARES EM CHAPA DE ACO GALV</v>
          </cell>
          <cell r="D3476" t="str">
            <v>UN</v>
          </cell>
          <cell r="E3476">
            <v>172.66</v>
          </cell>
        </row>
        <row r="3477">
          <cell r="A3477">
            <v>13403</v>
          </cell>
          <cell r="B3477" t="str">
            <v>INSUMO NACIONAL CAIXA</v>
          </cell>
          <cell r="C3477" t="str">
            <v>!EM PROCESSO DE DESATIVACAO! CHAVE FACA BIPOLAR C/ BASE DE ARDOSIA/MARMORE P/ FUSIVEIS CARTUCHO 30A/250V</v>
          </cell>
          <cell r="D3477" t="str">
            <v>UN</v>
          </cell>
          <cell r="E3477">
            <v>20.77</v>
          </cell>
        </row>
        <row r="3478">
          <cell r="A3478">
            <v>13404</v>
          </cell>
          <cell r="B3478" t="str">
            <v>INSUMO NACIONAL CAIXA</v>
          </cell>
          <cell r="C3478" t="str">
            <v>!EM PROCESSO DE DESATIVACAO! CAIXA P/ MEDICAO MONOF 30 X 33X 15CM EM CHAPA 18 C/ VISOR/PORTA/CX MUFLA USO INTERNO COR CINZA</v>
          </cell>
          <cell r="D3478" t="str">
            <v>UN</v>
          </cell>
          <cell r="E3478">
            <v>108.33</v>
          </cell>
        </row>
        <row r="3479">
          <cell r="A3479">
            <v>13405</v>
          </cell>
          <cell r="B3479" t="str">
            <v>INSUMO NACIONAL CAIXA</v>
          </cell>
          <cell r="C3479" t="str">
            <v>!EM PROCESSO DE DESATIVACAO! CAIXA P/ MEDICAO MONOF 30 X 33X 15CM EM CHAPA 18 C/ VISOR/PORTA/CX MUFLA USO EXTERNO COR CINZA</v>
          </cell>
          <cell r="D3479" t="str">
            <v>UN</v>
          </cell>
          <cell r="E3479">
            <v>108.33</v>
          </cell>
        </row>
        <row r="3480">
          <cell r="A3480">
            <v>13408</v>
          </cell>
          <cell r="B3480" t="str">
            <v>INSUMO NACIONAL CAIXA</v>
          </cell>
          <cell r="C3480" t="str">
            <v>ADITIVO SUPERPLASTIFICANTE DE PEGA NORMAL PARA CONCRETO (TAMBOR 200 KG)</v>
          </cell>
          <cell r="D3480" t="str">
            <v>200KG</v>
          </cell>
          <cell r="E3480">
            <v>1837.98</v>
          </cell>
        </row>
        <row r="3481">
          <cell r="A3481">
            <v>13415</v>
          </cell>
          <cell r="B3481" t="str">
            <v>INSUMO NACIONAL CAIXA</v>
          </cell>
          <cell r="C3481" t="str">
            <v>TORNEIRA CROMADA DE MESA PARA LAVATORIO, PADRAO POPULAR, 1/2" OU 3/4 " (REF 1193)</v>
          </cell>
          <cell r="D3481" t="str">
            <v>UN</v>
          </cell>
          <cell r="E3481">
            <v>53.68</v>
          </cell>
        </row>
        <row r="3482">
          <cell r="A3482">
            <v>13416</v>
          </cell>
          <cell r="B3482" t="str">
            <v>INSUMO NACIONAL CAIXA</v>
          </cell>
          <cell r="C3482" t="str">
            <v>TORNEIRA CROMADA DE PAREDE PARA COZINHA SEM AREJADOR, PADRAOPOPULAR, 1/2 " OU 3/4 " (REF 1158)</v>
          </cell>
          <cell r="D3482" t="str">
            <v>UN</v>
          </cell>
          <cell r="E3482">
            <v>44.46</v>
          </cell>
        </row>
        <row r="3483">
          <cell r="A3483">
            <v>13417</v>
          </cell>
          <cell r="B3483" t="str">
            <v>INSUMO NACIONAL CAIXA</v>
          </cell>
          <cell r="C3483" t="str">
            <v>TORNEIRA CROMADA SEM BICO PARA TANQUE 1/2 " OU 3/4 " (REF 1143)</v>
          </cell>
          <cell r="D3483" t="str">
            <v>UN</v>
          </cell>
          <cell r="E3483">
            <v>39.21</v>
          </cell>
        </row>
        <row r="3484">
          <cell r="A3484">
            <v>13418</v>
          </cell>
          <cell r="B3484" t="str">
            <v>INSUMO NACIONAL CAIXA</v>
          </cell>
          <cell r="C3484" t="str">
            <v>TORNEIRA CROMADA CURTA SEM BICO PARA TANQUE, PADRAO POPULAR,1/2 " OU 3/4 " (REF 1140)</v>
          </cell>
          <cell r="D3484" t="str">
            <v>UN</v>
          </cell>
          <cell r="E3484">
            <v>17.82</v>
          </cell>
        </row>
        <row r="3485">
          <cell r="A3485">
            <v>13423</v>
          </cell>
          <cell r="B3485" t="str">
            <v>INSUMO NACIONAL CAIXA</v>
          </cell>
          <cell r="C3485" t="str">
            <v>!EM PROCESSO DE DESATIVACAO! LAJE TRELICADA P/ PISO , H=16CM, P/ APOIO SIMPLES , SOBRECARGA DE 200 KG/M2 , VAO LIVRE MAXIMO DE 4,75M</v>
          </cell>
          <cell r="D3485" t="str">
            <v>M2</v>
          </cell>
          <cell r="E3485">
            <v>58.13</v>
          </cell>
        </row>
        <row r="3486">
          <cell r="A3486">
            <v>13424</v>
          </cell>
          <cell r="B3486" t="str">
            <v>INSUMO NACIONAL CAIXA</v>
          </cell>
          <cell r="C3486" t="str">
            <v>!EM PROCESSO DE DESATIVACAO! LAJE TRELICADA P/ PISO , H=20CM, P/ APOIO SIMPLES , SOBRECARGA DE 200 KG/M2 , VAO LIVRE MAXIMO DE 9,50M</v>
          </cell>
          <cell r="D3486" t="str">
            <v>M2</v>
          </cell>
          <cell r="E3486">
            <v>72.97</v>
          </cell>
        </row>
        <row r="3487">
          <cell r="A3487">
            <v>13425</v>
          </cell>
          <cell r="B3487" t="str">
            <v>INSUMO NACIONAL CAIXA</v>
          </cell>
          <cell r="C3487" t="str">
            <v>!EM PROCESSO DE DESATIVACAO! LAJE TRELICADA P/ PISO , H=25CM, P/ APOIO SIMPLES , SOBRECARGA DE 200 KG/M2 , VAO LIVRE MAXIMO DE 8,30M</v>
          </cell>
          <cell r="D3487" t="str">
            <v>M2</v>
          </cell>
          <cell r="E3487">
            <v>79.239999999999995</v>
          </cell>
        </row>
        <row r="3488">
          <cell r="A3488">
            <v>13426</v>
          </cell>
          <cell r="B3488" t="str">
            <v>INSUMO NACIONAL CAIXA</v>
          </cell>
          <cell r="C3488" t="str">
            <v>!EM PROCESSO DE DESATIVACAO! LAJE TRELICADA P/ PISO , H=30CM, P/ APOIO SIMPLES , SOBRECARGA DE 200 KG/M2 , VAO LIVRE MAXIMO DE 12,65M</v>
          </cell>
          <cell r="D3488" t="str">
            <v>M2</v>
          </cell>
          <cell r="E3488">
            <v>90.56</v>
          </cell>
        </row>
        <row r="3489">
          <cell r="A3489">
            <v>13441</v>
          </cell>
          <cell r="B3489" t="str">
            <v>INSUMO NACIONAL CAIXA</v>
          </cell>
          <cell r="C3489" t="str">
            <v>CAMINHONETE CABINE SIMPLES, MOTOR FLEX, 4 X 2, APENAS COM OSEQUIPAMENTOS DE SERIE</v>
          </cell>
          <cell r="D3489" t="str">
            <v>UN</v>
          </cell>
          <cell r="E3489">
            <v>73590</v>
          </cell>
        </row>
        <row r="3490">
          <cell r="A3490">
            <v>13447</v>
          </cell>
          <cell r="B3490" t="str">
            <v>INSUMO NACIONAL CAIXA</v>
          </cell>
          <cell r="C3490" t="str">
            <v>MARTELO PERFURADOR PNEUMATICO MANUAL, DE SUPERFICIE, COM AVANCO DE COLUNA, PESO DE 22 KG</v>
          </cell>
          <cell r="D3490" t="str">
            <v>UN</v>
          </cell>
          <cell r="E3490">
            <v>16024.81</v>
          </cell>
        </row>
        <row r="3491">
          <cell r="A3491">
            <v>13456</v>
          </cell>
          <cell r="B3491" t="str">
            <v>INSUMO NACIONAL CAIXA</v>
          </cell>
          <cell r="C3491" t="str">
            <v>CAVALO MECANICO TRACAO 4X2, PESO BRUTO TOTAL 16000 KG, CAPACIDADE MAXIMA DE TRACAO 48300 KG, POTENCIA 360 CV (INCLUI CABINE E CHASSI, NAO INCLUI SEMIRREBOQUE)</v>
          </cell>
          <cell r="D3491" t="str">
            <v>UN</v>
          </cell>
          <cell r="E3491">
            <v>288749.11</v>
          </cell>
        </row>
        <row r="3492">
          <cell r="A3492">
            <v>13457</v>
          </cell>
          <cell r="B3492" t="str">
            <v>INSUMO NACIONAL CAIXA</v>
          </cell>
          <cell r="C3492" t="str">
            <v>PLACA VIBRATORIA REVERSIVEL COM MOTOR A DIESEL DE 7 HP (7 CV), FORCA DE IMPACTO MAXIMO DE *30,5* KN (*3050* KGF)</v>
          </cell>
          <cell r="D3492" t="str">
            <v>UN</v>
          </cell>
          <cell r="E3492">
            <v>9694.2000000000007</v>
          </cell>
        </row>
        <row r="3493">
          <cell r="A3493">
            <v>13458</v>
          </cell>
          <cell r="B3493" t="str">
            <v>INSUMO NACIONAL CAIXA</v>
          </cell>
          <cell r="C3493" t="str">
            <v>COMPACTADOR DE SOLOS DE PERCURSAO (SOQUETE) COM MOTOR A GASOLINA 4 TEMPOS DE 4 HP (4 CV)</v>
          </cell>
          <cell r="D3493" t="str">
            <v>UN</v>
          </cell>
          <cell r="E3493">
            <v>16577.080000000002</v>
          </cell>
        </row>
        <row r="3494">
          <cell r="A3494">
            <v>13467</v>
          </cell>
          <cell r="B3494" t="str">
            <v>INSUMO NACIONAL CAIXA</v>
          </cell>
          <cell r="C3494" t="str">
            <v>ROLO COMPACTADOR VIBRATORIO DE UM CILINDRO LISO DE ACO, POTENCIA 110 HP, PESO OPERACIONAL 13,3 T, LARGURA TRABALHO 2,13M</v>
          </cell>
          <cell r="D3494" t="str">
            <v>UN</v>
          </cell>
          <cell r="E3494">
            <v>385464.94</v>
          </cell>
        </row>
        <row r="3495">
          <cell r="A3495">
            <v>13468</v>
          </cell>
          <cell r="B3495" t="str">
            <v>INSUMO NACIONAL CAIXA</v>
          </cell>
          <cell r="C3495" t="str">
            <v>ROLO COMPACTADOR VIBRATORIO TANDEM, ACO LISO, POTENCIA 31 HP, PESO OPERACIONAL MAXIMO 2,46 T</v>
          </cell>
          <cell r="D3495" t="str">
            <v>UN</v>
          </cell>
          <cell r="E3495">
            <v>201526.17</v>
          </cell>
        </row>
        <row r="3496">
          <cell r="A3496">
            <v>13469</v>
          </cell>
          <cell r="B3496" t="str">
            <v>INSUMO NACIONAL CAIXA</v>
          </cell>
          <cell r="C3496" t="str">
            <v>ROLO COMPACTADOR PE DE CARNEIRO VIBRATORIO PARA SOLOS, POTENCIA 110 HP, PESO OPERACIONAL MAXIMO 13,05 T, IMPACTO DINAMICO 38,4 T, LARGURA DE TRABALHO 2,13 M</v>
          </cell>
          <cell r="D3496" t="str">
            <v>UN</v>
          </cell>
          <cell r="E3496">
            <v>394499.27</v>
          </cell>
        </row>
        <row r="3497">
          <cell r="A3497">
            <v>13470</v>
          </cell>
          <cell r="B3497" t="str">
            <v>INSUMO NACIONAL CAIXA</v>
          </cell>
          <cell r="C3497" t="str">
            <v>ROLO COMPACTADOR DE PNEUS (7 PNEUS), ESTATICO, PRESSAO VARIAVEL, POTENCIA 130CV, PESO OPERACIONAL SEM/COM LASTRO 8,5/25T, LARGURA DE ROLAGEM 2,28 M</v>
          </cell>
          <cell r="D3497" t="str">
            <v>UN</v>
          </cell>
          <cell r="E3497">
            <v>452921.31</v>
          </cell>
        </row>
        <row r="3498">
          <cell r="A3498">
            <v>13475</v>
          </cell>
          <cell r="B3498" t="str">
            <v>INSUMO NACIONAL CAIXA</v>
          </cell>
          <cell r="C3498" t="str">
            <v>VIBRADOR DE IMERSAO, DIAMETRO DA PONTEIRA DE *45* MM, COM MOTOR 4 TEMPOS A GASOLINA DE 5,5 HP (5,5 CV)</v>
          </cell>
          <cell r="D3498" t="str">
            <v>UN</v>
          </cell>
          <cell r="E3498">
            <v>2281.9</v>
          </cell>
        </row>
        <row r="3499">
          <cell r="A3499">
            <v>13476</v>
          </cell>
          <cell r="B3499" t="str">
            <v>INSUMO NACIONAL CAIXA</v>
          </cell>
          <cell r="C3499" t="str">
            <v>VIBROACABADORA DE ASFALTO SOBRE ESTEIRAS, LARG. PAVIM. 2,60M A 5,75 M, POT. 110 HP, CAP. 450 T/ H</v>
          </cell>
          <cell r="D3499" t="str">
            <v>UN</v>
          </cell>
          <cell r="E3499">
            <v>727026.14</v>
          </cell>
        </row>
        <row r="3500">
          <cell r="A3500">
            <v>13521</v>
          </cell>
          <cell r="B3500" t="str">
            <v>INSUMO NACIONAL CAIXA</v>
          </cell>
          <cell r="C3500" t="str">
            <v>PLACA DE ACO ESMALTADA PARA  IDENTIFICACAO DE RUA, *45 CM X20* CM</v>
          </cell>
          <cell r="D3500" t="str">
            <v>UN</v>
          </cell>
          <cell r="E3500">
            <v>49.5</v>
          </cell>
        </row>
        <row r="3501">
          <cell r="A3501">
            <v>13532</v>
          </cell>
          <cell r="B3501" t="str">
            <v>INSUMO NACIONAL CAIXA</v>
          </cell>
          <cell r="C3501" t="str">
            <v>VEICULO TIPO  MINI FURGAO COM MOTOR ENTRE *1.4 A 1.6* FLEX,2 PORTAS</v>
          </cell>
          <cell r="D3501" t="str">
            <v>UN</v>
          </cell>
          <cell r="E3501">
            <v>47860.77</v>
          </cell>
        </row>
        <row r="3502">
          <cell r="A3502">
            <v>13533</v>
          </cell>
          <cell r="B3502" t="str">
            <v>INSUMO NACIONAL CAIXA</v>
          </cell>
          <cell r="C3502" t="str">
            <v>GRUPO DE SOLDAGEM COM GERADOR A DIESEL 30 CV, PARA SOLDA ELETRICA, SOBRE DUAS RODAS</v>
          </cell>
          <cell r="D3502" t="str">
            <v>UN</v>
          </cell>
          <cell r="E3502">
            <v>115502.12</v>
          </cell>
        </row>
        <row r="3503">
          <cell r="A3503">
            <v>13587</v>
          </cell>
          <cell r="B3503" t="str">
            <v>INSUMO NACIONAL CAIXA</v>
          </cell>
          <cell r="C3503" t="str">
            <v>MEIA CANA DE MADEIRA PINUS OU EQUIVALENTE DA REGIAO, ACABAMENTO PARA FORRO PAULISTA, *2,5 X 2,5* CM</v>
          </cell>
          <cell r="D3503" t="str">
            <v>M</v>
          </cell>
          <cell r="E3503">
            <v>1.93</v>
          </cell>
        </row>
        <row r="3504">
          <cell r="A3504">
            <v>13597</v>
          </cell>
          <cell r="B3504" t="str">
            <v>INSUMO NACIONAL CAIXA</v>
          </cell>
          <cell r="C3504" t="str">
            <v>!EM PROCESSO DE DESATIVACAO! PADRAO POLIFASICO COMPLETO EM POSTE GALV DE 3" X 5,0M</v>
          </cell>
          <cell r="D3504" t="str">
            <v>UN</v>
          </cell>
          <cell r="E3504">
            <v>549.54999999999995</v>
          </cell>
        </row>
        <row r="3505">
          <cell r="A3505">
            <v>13600</v>
          </cell>
          <cell r="B3505" t="str">
            <v>INSUMO NACIONAL CAIXA</v>
          </cell>
          <cell r="C3505" t="str">
            <v>ROLO COMPACTADOR VIBRATORIO DE UM CILINDRO LISO DE ACO, POTENCIA 125 HP, PESO SEM/COM LASTRO 10,75/12,92 T, IMPACTO DINAMICO 31,5/18,5 T, LARGURA TRABALHO 2,15 M</v>
          </cell>
          <cell r="D3505" t="str">
            <v>UN</v>
          </cell>
          <cell r="E3505">
            <v>361373.34</v>
          </cell>
        </row>
        <row r="3506">
          <cell r="A3506">
            <v>13604</v>
          </cell>
          <cell r="B3506" t="str">
            <v>INSUMO NACIONAL CAIXA</v>
          </cell>
          <cell r="C3506" t="str">
            <v>!EM PROCESSO DE DESATIVACAO! DISTRIBUIDOR DE BETUME, CAPACIDADE 6000 L, ESPARGIMENTO SOB PRESSAO, A SER MONTADO SOBRE CHASSIS DE CAMINHAO</v>
          </cell>
          <cell r="D3506" t="str">
            <v>UN</v>
          </cell>
          <cell r="E3506">
            <v>155184</v>
          </cell>
        </row>
        <row r="3507">
          <cell r="A3507">
            <v>13606</v>
          </cell>
          <cell r="B3507" t="str">
            <v>INSUMO NACIONAL CAIXA</v>
          </cell>
          <cell r="C3507" t="str">
            <v>VIBROACABADORA DE ASFALTO SOBRE RODAS, LARGURA DE PAVIMENTACAO DE 1,70 A 4,20 M, POTENCIA 78 KW/105 HP, CAPACIDADE 300 T/H</v>
          </cell>
          <cell r="D3507" t="str">
            <v>UN</v>
          </cell>
          <cell r="E3507">
            <v>780376.2</v>
          </cell>
        </row>
        <row r="3508">
          <cell r="A3508">
            <v>13617</v>
          </cell>
          <cell r="B3508" t="str">
            <v>INSUMO NACIONAL CAIXA</v>
          </cell>
          <cell r="C3508" t="str">
            <v>CAMINHONETE CABINE SIMPLES COM MOTOR 1.6 FLEX, CAMBIO  MANUAL, POTENCIA 101/104 CV, 2 PORTAS</v>
          </cell>
          <cell r="D3508" t="str">
            <v>UN</v>
          </cell>
          <cell r="E3508">
            <v>43676.68</v>
          </cell>
        </row>
        <row r="3509">
          <cell r="A3509">
            <v>13627</v>
          </cell>
          <cell r="B3509" t="str">
            <v>INSUMO NACIONAL CAIXA</v>
          </cell>
          <cell r="C3509" t="str">
            <v>!EM PROCESSO DE DESATIVACAO! TRATOR DE ESTEIRAS CATERPILLARD6M, 140HP, PESO OPERACIONAL 15,5T,    **CAIXA**</v>
          </cell>
          <cell r="D3509" t="str">
            <v>UN</v>
          </cell>
          <cell r="E3509">
            <v>704208.63</v>
          </cell>
        </row>
        <row r="3510">
          <cell r="A3510">
            <v>13650</v>
          </cell>
          <cell r="B3510" t="str">
            <v>INSUMO NACIONAL CAIXA</v>
          </cell>
          <cell r="C3510" t="str">
            <v>!EM PROCESSO DE DESATIVACAO! LAJE TRELICADA P/ FORRO ,H=10CMP/ APOIO SIMPLES , VAO LIVRE DE 4,00M</v>
          </cell>
          <cell r="D3510" t="str">
            <v>M2</v>
          </cell>
          <cell r="E3510">
            <v>31.93</v>
          </cell>
        </row>
        <row r="3511">
          <cell r="A3511">
            <v>13651</v>
          </cell>
          <cell r="B3511" t="str">
            <v>INSUMO NACIONAL CAIXA</v>
          </cell>
          <cell r="C3511" t="str">
            <v>!EM PROCESSO DE DESATIVACAO! LAJE TRELICADA P/ PISO , H=10CM, P/ APOIO SIMPLES , SOBRECARGA DE 200 KG/M2 , VAO LIVRE MAXIMO DE 5,70M</v>
          </cell>
          <cell r="D3511" t="str">
            <v>M2</v>
          </cell>
          <cell r="E3511">
            <v>32.340000000000003</v>
          </cell>
        </row>
        <row r="3512">
          <cell r="A3512">
            <v>13652</v>
          </cell>
          <cell r="B3512" t="str">
            <v>INSUMO NACIONAL CAIXA</v>
          </cell>
          <cell r="C3512" t="str">
            <v>!EM PROCESSO DE DESATIVACAO! LAJE PRE MOLDADA TRELICADA P/ PISO , H=12CM , P/ APOIO SIMPLES , SOBRECARGA DE 200 KG/M2 ,VAO LIVRE MAXIMO DE 5,70M</v>
          </cell>
          <cell r="D3512" t="str">
            <v>M2</v>
          </cell>
          <cell r="E3512">
            <v>48.51</v>
          </cell>
        </row>
        <row r="3513">
          <cell r="A3513">
            <v>13704</v>
          </cell>
          <cell r="B3513" t="str">
            <v>INSUMO NACIONAL CAIXA</v>
          </cell>
          <cell r="C3513" t="str">
            <v>!EM PROCESSO DE DESATIVACAO! CHAVE COMPENSADORA TRIFASICA P/MOTOR 40CV (380V) C/ FUSIVEL NH 100A</v>
          </cell>
          <cell r="D3513" t="str">
            <v>UN</v>
          </cell>
          <cell r="E3513">
            <v>4248.2</v>
          </cell>
        </row>
        <row r="3514">
          <cell r="A3514">
            <v>13708</v>
          </cell>
          <cell r="B3514" t="str">
            <v>INSUMO NACIONAL CAIXA</v>
          </cell>
          <cell r="C3514" t="str">
            <v>CHAVE PARTIDA DIRETA TRIFASICA P/ MOTOR 5CV-380V C/ FUSIVELDIAZED 20A</v>
          </cell>
          <cell r="D3514" t="str">
            <v>UN</v>
          </cell>
          <cell r="E3514">
            <v>697.67</v>
          </cell>
        </row>
        <row r="3515">
          <cell r="A3515">
            <v>13709</v>
          </cell>
          <cell r="B3515" t="str">
            <v>INSUMO NACIONAL CAIXA</v>
          </cell>
          <cell r="C3515" t="str">
            <v>CHAVE ESTRELA TRIANGULO TRIFASICA P/ MOTOR 15CV (380V) P/ FUSIVEL DIAZED 35A</v>
          </cell>
          <cell r="D3515" t="str">
            <v>UN</v>
          </cell>
          <cell r="E3515">
            <v>582.97</v>
          </cell>
        </row>
        <row r="3516">
          <cell r="A3516">
            <v>13710</v>
          </cell>
          <cell r="B3516" t="str">
            <v>INSUMO NACIONAL CAIXA</v>
          </cell>
          <cell r="C3516" t="str">
            <v>!EM PROCESSO DE DESATIVACAO! CHAVE COMPENSADORA TRIFASICA P/MOTOR 75CV (380V) C/ FUSIVEL NH 160A</v>
          </cell>
          <cell r="D3516" t="str">
            <v>UN</v>
          </cell>
          <cell r="E3516">
            <v>5078.57</v>
          </cell>
        </row>
        <row r="3517">
          <cell r="A3517">
            <v>13711</v>
          </cell>
          <cell r="B3517" t="str">
            <v>INSUMO NACIONAL CAIXA</v>
          </cell>
          <cell r="C3517" t="str">
            <v>!EM PROCESSO DE DESATIVACAO! CHAVE COMPENSADORA TRIFASICA P/MOTOR 150CV (380V) C/ FUSIVEL NH 315A</v>
          </cell>
          <cell r="D3517" t="str">
            <v>UN</v>
          </cell>
          <cell r="E3517">
            <v>29735.49</v>
          </cell>
        </row>
        <row r="3518">
          <cell r="A3518">
            <v>13712</v>
          </cell>
          <cell r="B3518" t="str">
            <v>INSUMO NACIONAL CAIXA</v>
          </cell>
          <cell r="C3518" t="str">
            <v>!EM PROCESSO DE DESATIVACAO! CHAVE COMPENSADORA TRIFASICA P/MOTOR 15CV (380V) C/ FUSIVEL DIAZED 50A</v>
          </cell>
          <cell r="D3518" t="str">
            <v>UN</v>
          </cell>
          <cell r="E3518">
            <v>9539.0499999999993</v>
          </cell>
        </row>
        <row r="3519">
          <cell r="A3519">
            <v>13726</v>
          </cell>
          <cell r="B3519" t="str">
            <v>INSUMO NACIONAL CAIXA</v>
          </cell>
          <cell r="C3519" t="str">
            <v>VASSOURA MECANICA REBOCAVEL COM ESCOVA CILINDRICA LARGURA UTIL DE VARRIMENTO = 2,44M</v>
          </cell>
          <cell r="D3519" t="str">
            <v>UN</v>
          </cell>
          <cell r="E3519">
            <v>32820.79</v>
          </cell>
        </row>
        <row r="3520">
          <cell r="A3520">
            <v>13741</v>
          </cell>
          <cell r="B3520" t="str">
            <v>INSUMO NACIONAL CAIXA</v>
          </cell>
          <cell r="C3520" t="str">
            <v>MEDIDOR DE NIVEL ESTATICO E DINAMICO PARA POCO, COMPRIMENTODE 200 M</v>
          </cell>
          <cell r="D3520" t="str">
            <v>UN</v>
          </cell>
          <cell r="E3520">
            <v>2475.5500000000002</v>
          </cell>
        </row>
        <row r="3521">
          <cell r="A3521">
            <v>13761</v>
          </cell>
          <cell r="B3521" t="str">
            <v>INSUMO NACIONAL CAIXA</v>
          </cell>
          <cell r="C3521" t="str">
            <v>APARELHO CORTE OXI-ACETILENO PARA SOLDA E CORTE CONTENDO MACARICO SOLDA, BICO DE CORTE, CILINDROS, REGULADORES, MANGUEIRAS E CARRINHO</v>
          </cell>
          <cell r="D3521" t="str">
            <v>UN</v>
          </cell>
          <cell r="E3521">
            <v>3451.39</v>
          </cell>
        </row>
        <row r="3522">
          <cell r="A3522">
            <v>13803</v>
          </cell>
          <cell r="B3522" t="str">
            <v>INSUMO NACIONAL CAIXA</v>
          </cell>
          <cell r="C3522" t="str">
            <v>COMPRESSOR DE AR REBOCAVEL, VAZAO *89* PCM, PRESSAO EFETIVADE TRABALHO *102* PSI, MOTOR DIESEL, POTENCIA *20* CV</v>
          </cell>
          <cell r="D3522" t="str">
            <v>UN</v>
          </cell>
          <cell r="E3522">
            <v>44226.5</v>
          </cell>
        </row>
        <row r="3523">
          <cell r="A3523">
            <v>13836</v>
          </cell>
          <cell r="B3523" t="str">
            <v>INSUMO NACIONAL CAIXA</v>
          </cell>
          <cell r="C3523" t="str">
            <v>MAQUINA EXTRUSORA DE CONCRETO PARA GUIAS E SARJETAS, COM MOTOR A DIESEL DE 14 CV</v>
          </cell>
          <cell r="D3523" t="str">
            <v>UN</v>
          </cell>
          <cell r="E3523">
            <v>57553.9</v>
          </cell>
        </row>
        <row r="3524">
          <cell r="A3524">
            <v>13841</v>
          </cell>
          <cell r="B3524" t="str">
            <v>INSUMO NACIONAL CAIXA</v>
          </cell>
          <cell r="C3524" t="str">
            <v>!EM PROCESSO DE DESATIVACAO! LUMINARIA PLAFONIER SOBREPOR C/GLOBO CHATO VIDRO BOCA 10CM INCL BASE/ARO METALICA OU PLASTICO C/ SOQUETE P/ 1 LAMP INCAND 60W - LINHA POPULAR</v>
          </cell>
          <cell r="D3524" t="str">
            <v>UN</v>
          </cell>
          <cell r="E3524">
            <v>43.09</v>
          </cell>
        </row>
        <row r="3525">
          <cell r="A3525">
            <v>13842</v>
          </cell>
          <cell r="B3525" t="str">
            <v>INSUMO NACIONAL CAIXA</v>
          </cell>
          <cell r="C3525" t="str">
            <v>!EM PROCESSO DE DESATIVACAO! CAIXA METALICA P/ MEDICAO TRIFASICA CHAPA 18 P/ USO INTERNO C/ PORTA E CX DE MUFLA, COR CINZA, SEM TRANSFORMADOR PADRAO CELPE, MODELO D</v>
          </cell>
          <cell r="D3525" t="str">
            <v>UN</v>
          </cell>
          <cell r="E3525">
            <v>97.77</v>
          </cell>
        </row>
        <row r="3526">
          <cell r="A3526">
            <v>13843</v>
          </cell>
          <cell r="B3526" t="str">
            <v>INSUMO NACIONAL CAIXA</v>
          </cell>
          <cell r="C3526" t="str">
            <v>!EM PROCESSO DE DESATIVACAO! CAIXA METALICA P/ MEDICAO TRIFASICA CHAPA 18 P/ USO EXTERNO C/ PORTA E CX. DE MUFLA, COR CINZA, SEM TRANSFORMADOR PADRAO CELPE, MODELO D</v>
          </cell>
          <cell r="D3526" t="str">
            <v>UN</v>
          </cell>
          <cell r="E3526">
            <v>83.33</v>
          </cell>
        </row>
        <row r="3527">
          <cell r="A3527">
            <v>13844</v>
          </cell>
          <cell r="B3527" t="str">
            <v>INSUMO NACIONAL CAIXA</v>
          </cell>
          <cell r="C3527" t="str">
            <v>!EM PROCESSO DE DESATIVACAO! CAIXA METALICA P/ MEDICAO MONOFASICA CHAPA 18 (300 X 330 X 145MM) P/ USO INTERNO C/ PORTA ECX. DE MUFLA, COR CINZA, SEM TRANSFORMADOR, PADRAO CELPE, MODELO D</v>
          </cell>
          <cell r="D3527" t="str">
            <v>UN</v>
          </cell>
          <cell r="E3527">
            <v>63.61</v>
          </cell>
        </row>
        <row r="3528">
          <cell r="A3528">
            <v>13845</v>
          </cell>
          <cell r="B3528" t="str">
            <v>INSUMO NACIONAL CAIXA</v>
          </cell>
          <cell r="C3528" t="str">
            <v>!EM PROCESSO DE DESATIVACAO! CAIXA METALICA P/ MEDICAO MONOFASICA CHAPA 18 (300 X 300 X 145MM) P/ USO EXTERNO C/ PORTA ECX. DE MUFLA, COR CINZA, SEM TRANSFORMADOR, PADRAO CELPE, MODELO D</v>
          </cell>
          <cell r="D3528" t="str">
            <v>UN</v>
          </cell>
          <cell r="E3528">
            <v>59.86</v>
          </cell>
        </row>
        <row r="3529">
          <cell r="A3529">
            <v>13846</v>
          </cell>
          <cell r="B3529" t="str">
            <v>INSUMO NACIONAL CAIXA</v>
          </cell>
          <cell r="C3529" t="str">
            <v>!EM PROCESSO DE DESATIVACAO! REFLETOR ABERTO TIPO BEDO ( PRATO), DIAM 12" (310MM), SOQUETE E-27"</v>
          </cell>
          <cell r="D3529" t="str">
            <v>UN</v>
          </cell>
          <cell r="E3529">
            <v>35.369999999999997</v>
          </cell>
        </row>
        <row r="3530">
          <cell r="A3530">
            <v>13847</v>
          </cell>
          <cell r="B3530" t="str">
            <v>INSUMO NACIONAL CAIXA</v>
          </cell>
          <cell r="C3530" t="str">
            <v>!EM PROCESSO DE DESATIVACAO! CHAVE REVERSORA TRIFASICA BLINDADA 30A, 250V</v>
          </cell>
          <cell r="D3530" t="str">
            <v>UN</v>
          </cell>
          <cell r="E3530">
            <v>124.55</v>
          </cell>
        </row>
        <row r="3531">
          <cell r="A3531">
            <v>13860</v>
          </cell>
          <cell r="B3531" t="str">
            <v>INSUMO NACIONAL CAIXA</v>
          </cell>
          <cell r="C3531" t="str">
            <v>VEICULO DE PASSEIO COM MOTOR 1.6 FLEX, POTENCIA 101/104 CV,4 PORTAS</v>
          </cell>
          <cell r="D3531" t="str">
            <v>UN</v>
          </cell>
          <cell r="E3531">
            <v>44007.519999999997</v>
          </cell>
        </row>
        <row r="3532">
          <cell r="A3532">
            <v>13869</v>
          </cell>
          <cell r="B3532" t="str">
            <v>INSUMO NACIONAL CAIXA</v>
          </cell>
          <cell r="C3532" t="str">
            <v>!EM PROCESSO DE DESATIVACAO! GUINDASTE HIDRAULICO TIPO TRUCKCRANE, C/LANCA TELESCOPICA DE ACIONAMENTO HIDRAULICO, CAPACIDADE DE CARGA 30.000 KG, COM PBT A PARTIR DE 30. 000 KG, MONTADO SOBRE CAMINHAO 6 X 4</v>
          </cell>
          <cell r="D3532" t="str">
            <v>UN</v>
          </cell>
          <cell r="E3532">
            <v>1856572.55</v>
          </cell>
        </row>
        <row r="3533">
          <cell r="A3533">
            <v>13877</v>
          </cell>
          <cell r="B3533" t="str">
            <v>INSUMO NACIONAL CAIXA</v>
          </cell>
          <cell r="C3533" t="str">
            <v>FRESADORA DE ASFALTO A FRIO SOBRE RODAS, LARG. FRESAGEM 1,00M, POT. 155 KW/208 HP</v>
          </cell>
          <cell r="D3533" t="str">
            <v>UN</v>
          </cell>
          <cell r="E3533">
            <v>1052357.2</v>
          </cell>
        </row>
        <row r="3534">
          <cell r="A3534">
            <v>13881</v>
          </cell>
          <cell r="B3534" t="str">
            <v>INSUMO NACIONAL CAIXA</v>
          </cell>
          <cell r="C3534" t="str">
            <v>ROLO COMPACTADOR VIBRATORIO TANDEM, ACO LISO, POTENCIA 15,2HP, PESO OPERACIONAL 2,00 T, IMPACTO DINAMICO 4,24 T</v>
          </cell>
          <cell r="D3534" t="str">
            <v>UN</v>
          </cell>
          <cell r="E3534">
            <v>144549.32999999999</v>
          </cell>
        </row>
        <row r="3535">
          <cell r="A3535">
            <v>13883</v>
          </cell>
          <cell r="B3535" t="str">
            <v>INSUMO NACIONAL CAIXA</v>
          </cell>
          <cell r="C3535" t="str">
            <v>USINA DE ASFALTO A FRIO, CAPACIDADE DE 30 A 40 T/H, ELETRICA, POTENCIA DE 30 CV</v>
          </cell>
          <cell r="D3535" t="str">
            <v>UN</v>
          </cell>
          <cell r="E3535">
            <v>62361.61</v>
          </cell>
        </row>
        <row r="3536">
          <cell r="A3536">
            <v>13887</v>
          </cell>
          <cell r="B3536" t="str">
            <v>INSUMO NACIONAL CAIXA</v>
          </cell>
          <cell r="C3536" t="str">
            <v>DISCO DE CORTE DIAMANTADO SEGMENTADO PARA CONCRETO, DIAMETRODE 350 MM, FURO DE 1 " (14 X 1 ")</v>
          </cell>
          <cell r="D3536" t="str">
            <v>UN</v>
          </cell>
          <cell r="E3536">
            <v>415.51</v>
          </cell>
        </row>
        <row r="3537">
          <cell r="A3537">
            <v>13888</v>
          </cell>
          <cell r="B3537" t="str">
            <v>INSUMO NACIONAL CAIXA</v>
          </cell>
          <cell r="C3537" t="str">
            <v>!EM PROCESSO DE DESATIVACAO! DESEMPENADEIRA ELETRICA 2CV P/PISO CONCRETO</v>
          </cell>
          <cell r="D3537" t="str">
            <v>UN</v>
          </cell>
          <cell r="E3537">
            <v>3023.74</v>
          </cell>
        </row>
        <row r="3538">
          <cell r="A3538">
            <v>13890</v>
          </cell>
          <cell r="B3538" t="str">
            <v>INSUMO NACIONAL CAIXA</v>
          </cell>
          <cell r="C3538" t="str">
            <v>!EM PROCESSO DE DESATIVACAO! MAQUINA DEMARCADORA DE FAIXA DETRAFEGO FX44 CONSMAQ, AUTOPROPELIDA,  MOTOR DIESEL 30 HP</v>
          </cell>
          <cell r="D3538" t="str">
            <v>UN</v>
          </cell>
          <cell r="E3538">
            <v>445692.8</v>
          </cell>
        </row>
        <row r="3539">
          <cell r="A3539">
            <v>13891</v>
          </cell>
          <cell r="B3539" t="str">
            <v>INSUMO NACIONAL CAIXA</v>
          </cell>
          <cell r="C3539" t="str">
            <v>BETONEIRA CAPACIDADE NOMINAL 400 L, CAPACIDADE DE MISTURA 310 L, MOTOR A GASOLINA POTENCIA 5,5 CV, SEM CARREGADOR</v>
          </cell>
          <cell r="D3539" t="str">
            <v>UN</v>
          </cell>
          <cell r="E3539">
            <v>4111.6899999999996</v>
          </cell>
        </row>
        <row r="3540">
          <cell r="A3540">
            <v>13892</v>
          </cell>
          <cell r="B3540" t="str">
            <v>INSUMO NACIONAL CAIXA</v>
          </cell>
          <cell r="C3540" t="str">
            <v>USINA DE CONCRETO FIXA, CAPACIDADE NOMINAL DE 80 M3/H, SEM SILO</v>
          </cell>
          <cell r="D3540" t="str">
            <v>UN</v>
          </cell>
          <cell r="E3540">
            <v>600813.06999999995</v>
          </cell>
        </row>
        <row r="3541">
          <cell r="A3541">
            <v>13894</v>
          </cell>
          <cell r="B3541" t="str">
            <v>INSUMO NACIONAL CAIXA</v>
          </cell>
          <cell r="C3541" t="str">
            <v>USINA DE CONCRETO FIXA, CAPACIDADE NOMINAL DE 40 M3/H, SEM SILO</v>
          </cell>
          <cell r="D3541" t="str">
            <v>UN</v>
          </cell>
          <cell r="E3541">
            <v>364602.87</v>
          </cell>
        </row>
        <row r="3542">
          <cell r="A3542">
            <v>13895</v>
          </cell>
          <cell r="B3542" t="str">
            <v>INSUMO NACIONAL CAIXA</v>
          </cell>
          <cell r="C3542" t="str">
            <v>USINA DE CONCRETO FIXA, CAPACIDADE NOMINAL DE 60 M3/H, SEM SILO</v>
          </cell>
          <cell r="D3542" t="str">
            <v>UN</v>
          </cell>
          <cell r="E3542">
            <v>490269.32</v>
          </cell>
        </row>
        <row r="3543">
          <cell r="A3543">
            <v>13896</v>
          </cell>
          <cell r="B3543" t="str">
            <v>INSUMO NACIONAL CAIXA</v>
          </cell>
          <cell r="C3543" t="str">
            <v>VIBRADOR DE IMERSAO, DIAMETRO DA PONTEIRA DE *45* MM, COM MOTOR ELETRICO TRIFASICO DE 2 HP (2 CV)</v>
          </cell>
          <cell r="D3543" t="str">
            <v>UN</v>
          </cell>
          <cell r="E3543">
            <v>1873.29</v>
          </cell>
        </row>
        <row r="3544">
          <cell r="A3544">
            <v>13897</v>
          </cell>
          <cell r="B3544" t="str">
            <v>INSUMO NACIONAL CAIXA</v>
          </cell>
          <cell r="C3544" t="str">
            <v>REGUA VIBRADORA DUPLA PARA CONCRETO A GASOLINA 5,5 HP, PESODE 60 KG, COMPRIMENTO 4 M</v>
          </cell>
          <cell r="D3544" t="str">
            <v>UN</v>
          </cell>
          <cell r="E3544">
            <v>7240.97</v>
          </cell>
        </row>
        <row r="3545">
          <cell r="A3545">
            <v>13910</v>
          </cell>
          <cell r="B3545" t="str">
            <v>INSUMO NACIONAL CAIXA</v>
          </cell>
          <cell r="C3545" t="str">
            <v>!EM PROCESSO DE DESATIVACAO! GRUPO GERADOR C/ MOTOR DIESEL *85 CV *, REBOCAVEL * 60 A 66 KVA</v>
          </cell>
          <cell r="D3545" t="str">
            <v>UN</v>
          </cell>
          <cell r="E3545">
            <v>63600.99</v>
          </cell>
        </row>
        <row r="3546">
          <cell r="A3546">
            <v>13911</v>
          </cell>
          <cell r="B3546" t="str">
            <v>INSUMO NACIONAL CAIXA</v>
          </cell>
          <cell r="C3546" t="str">
            <v>!EM PROCESSO DE DESATIVACAO! GRUPO GERADOR, 125/145 KVA, MOTOR A DIESEL 165 CV, 1800 RPM, ESTACIONARIO</v>
          </cell>
          <cell r="D3546" t="str">
            <v>UN</v>
          </cell>
          <cell r="E3546">
            <v>94368.5</v>
          </cell>
        </row>
        <row r="3547">
          <cell r="A3547">
            <v>13914</v>
          </cell>
          <cell r="B3547" t="str">
            <v>INSUMO NACIONAL CAIXA</v>
          </cell>
          <cell r="C3547" t="str">
            <v>TALHA MANUAL DE CORRENTE, CAPACIDADE DE 1 T COM ELEVACAO DE3 M</v>
          </cell>
          <cell r="D3547" t="str">
            <v>UN</v>
          </cell>
          <cell r="E3547">
            <v>657.86</v>
          </cell>
        </row>
        <row r="3548">
          <cell r="A3548">
            <v>13940</v>
          </cell>
          <cell r="B3548" t="str">
            <v>INSUMO NACIONAL CAIXA</v>
          </cell>
          <cell r="C3548" t="str">
            <v>PNEU 14.00 X 24, 12 LONAS, G2, ARO 24", SEM CAMARA, PARA MOTONIVELADORA</v>
          </cell>
          <cell r="D3548" t="str">
            <v>UN</v>
          </cell>
          <cell r="E3548">
            <v>2504.7800000000002</v>
          </cell>
        </row>
        <row r="3549">
          <cell r="A3549">
            <v>13942</v>
          </cell>
          <cell r="B3549" t="str">
            <v>INSUMO NACIONAL CAIXA</v>
          </cell>
          <cell r="C3549" t="str">
            <v>PNEU TIPO DIAGONAL COM CAMARA,  6.00 X 9,  10 LONAS, PARA DISTRIBUIDOR DE AGREGADOS</v>
          </cell>
          <cell r="D3549" t="str">
            <v>UN</v>
          </cell>
          <cell r="E3549">
            <v>412.37</v>
          </cell>
        </row>
        <row r="3550">
          <cell r="A3550">
            <v>13946</v>
          </cell>
          <cell r="B3550" t="str">
            <v>INSUMO NACIONAL CAIXA</v>
          </cell>
          <cell r="C3550" t="str">
            <v>PNEU TIPO DIAGONAL COM CAMARA,  6.0 X 16,  2, 6 LONAS, PARATRATOR</v>
          </cell>
          <cell r="D3550" t="str">
            <v>UN</v>
          </cell>
          <cell r="E3550">
            <v>361.01</v>
          </cell>
        </row>
        <row r="3551">
          <cell r="A3551">
            <v>13950</v>
          </cell>
          <cell r="B3551" t="str">
            <v>INSUMO NACIONAL CAIXA</v>
          </cell>
          <cell r="C3551" t="str">
            <v>PNEU 215/75R 17.5, 12 LONAS, ARO 17.5", PARA  CAMINHAO TOCO</v>
          </cell>
          <cell r="D3551" t="str">
            <v>UN</v>
          </cell>
          <cell r="E3551">
            <v>880</v>
          </cell>
        </row>
        <row r="3552">
          <cell r="A3552">
            <v>13954</v>
          </cell>
          <cell r="B3552" t="str">
            <v>INSUMO NACIONAL CAIXA</v>
          </cell>
          <cell r="C3552" t="str">
            <v>POLIDORA DE PISO (POLITRIZ) ELETRICA, MOTOR MONOFASICO DE 4HP, PESO DE 100 KG, DIAMETRO DO TRABALHO DE 450 MM</v>
          </cell>
          <cell r="D3552" t="str">
            <v>UN</v>
          </cell>
          <cell r="E3552">
            <v>7939.66</v>
          </cell>
        </row>
        <row r="3553">
          <cell r="A3553">
            <v>13955</v>
          </cell>
          <cell r="B3553" t="str">
            <v>INSUMO NACIONAL CAIXA</v>
          </cell>
          <cell r="C3553" t="str">
            <v>MOTOSSERRA PORTATIL COM MOTOR A GASOLINA DE *60* CC</v>
          </cell>
          <cell r="D3553" t="str">
            <v>UN</v>
          </cell>
          <cell r="E3553">
            <v>2145.89</v>
          </cell>
        </row>
        <row r="3554">
          <cell r="A3554">
            <v>13983</v>
          </cell>
          <cell r="B3554" t="str">
            <v>INSUMO NACIONAL CAIXA</v>
          </cell>
          <cell r="C3554" t="str">
            <v>TORNEIRA CROMADA DE PAREDE PARA COZINHA COM AREJADOR, PADRAOPOPULAR, 1/2 " OU 3/4 " (REF 1159)</v>
          </cell>
          <cell r="D3554" t="str">
            <v>UN</v>
          </cell>
          <cell r="E3554">
            <v>55.13</v>
          </cell>
        </row>
        <row r="3555">
          <cell r="A3555">
            <v>13984</v>
          </cell>
          <cell r="B3555" t="str">
            <v>INSUMO NACIONAL CAIXA</v>
          </cell>
          <cell r="C3555" t="str">
            <v>TORNEIRA CROMADA CURTA SEM BICO PARA USO GERAL  1/2 " OU 3/4" (REF 1152)</v>
          </cell>
          <cell r="D3555" t="str">
            <v>UN</v>
          </cell>
          <cell r="E3555">
            <v>44.57</v>
          </cell>
        </row>
        <row r="3556">
          <cell r="A3556">
            <v>14013</v>
          </cell>
          <cell r="B3556" t="str">
            <v>INSUMO NACIONAL CAIXA</v>
          </cell>
          <cell r="C3556" t="str">
            <v>BOMBA TRIPLEX COM MOTOR A DIESEL, NACIONAL, DIAMETRO DE SUCCAO DE 2 1/2''</v>
          </cell>
          <cell r="D3556" t="str">
            <v>UN</v>
          </cell>
          <cell r="E3556">
            <v>132006.35999999999</v>
          </cell>
        </row>
        <row r="3557">
          <cell r="A3557">
            <v>14041</v>
          </cell>
          <cell r="B3557" t="str">
            <v>INSUMO NACIONAL CAIXA</v>
          </cell>
          <cell r="C3557" t="str">
            <v>CONCRETO USINADO CONVENCIONAL (NAO BOMBEAVEL) CLASSE DE RESISTENCIA C10, COM BRITA 1 E 2, SLUMP = 80 MM +/- 10 MM (NBR 8953)</v>
          </cell>
          <cell r="D3557" t="str">
            <v>M3</v>
          </cell>
          <cell r="E3557">
            <v>274.48</v>
          </cell>
        </row>
        <row r="3558">
          <cell r="A3558">
            <v>14052</v>
          </cell>
          <cell r="B3558" t="str">
            <v>INSUMO NACIONAL CAIXA</v>
          </cell>
          <cell r="C3558" t="str">
            <v>CONDULETE DE ALUMINIO TIPO B, PARA ELETRODUTO ROSCAVEL DE 1/2", COM TAMPA CEGA</v>
          </cell>
          <cell r="D3558" t="str">
            <v>UN</v>
          </cell>
          <cell r="E3558">
            <v>7.48</v>
          </cell>
        </row>
        <row r="3559">
          <cell r="A3559">
            <v>14053</v>
          </cell>
          <cell r="B3559" t="str">
            <v>INSUMO NACIONAL CAIXA</v>
          </cell>
          <cell r="C3559" t="str">
            <v>CONDULETE DE ALUMINIO TIPO B, PARA ELETRODUTO ROSCAVEL DE 3/4", COM TAMPA CEGA</v>
          </cell>
          <cell r="D3559" t="str">
            <v>UN</v>
          </cell>
          <cell r="E3559">
            <v>7.59</v>
          </cell>
        </row>
        <row r="3560">
          <cell r="A3560">
            <v>14054</v>
          </cell>
          <cell r="B3560" t="str">
            <v>INSUMO NACIONAL CAIXA</v>
          </cell>
          <cell r="C3560" t="str">
            <v>CONDULETE DE ALUMINIO TIPO B, PARA ELETRODUTO ROSCAVEL DE 1", COM TAMPA CEGA</v>
          </cell>
          <cell r="D3560" t="str">
            <v>UN</v>
          </cell>
          <cell r="E3560">
            <v>9.7200000000000006</v>
          </cell>
        </row>
        <row r="3561">
          <cell r="A3561">
            <v>14055</v>
          </cell>
          <cell r="B3561" t="str">
            <v>INSUMO NACIONAL CAIXA</v>
          </cell>
          <cell r="C3561" t="str">
            <v>CAIXA DE PASSAGEM N 6 PADRAO TELEBRAS DIM 120 X 120 X 12CM EM CHAPA DE ACO GALV</v>
          </cell>
          <cell r="D3561" t="str">
            <v>UN</v>
          </cell>
          <cell r="E3561">
            <v>416.66</v>
          </cell>
        </row>
        <row r="3562">
          <cell r="A3562">
            <v>14056</v>
          </cell>
          <cell r="B3562" t="str">
            <v>INSUMO NACIONAL CAIXA</v>
          </cell>
          <cell r="C3562" t="str">
            <v>CHAVE PARTIDA DIRETA TRIFASICA P/ MOTOR 30CV-220V C/ FUSIVELNH 160A</v>
          </cell>
          <cell r="D3562" t="str">
            <v>UN</v>
          </cell>
          <cell r="E3562">
            <v>4244.01</v>
          </cell>
        </row>
        <row r="3563">
          <cell r="A3563">
            <v>14057</v>
          </cell>
          <cell r="B3563" t="str">
            <v>INSUMO NACIONAL CAIXA</v>
          </cell>
          <cell r="C3563" t="str">
            <v>CHAVE PARTIDA DIRETA TRIFASICA P/ MOTOR 5CV-220V C/ FUSIVELDIAZED 35A</v>
          </cell>
          <cell r="D3563" t="str">
            <v>UN</v>
          </cell>
          <cell r="E3563">
            <v>660.28</v>
          </cell>
        </row>
        <row r="3564">
          <cell r="A3564">
            <v>14058</v>
          </cell>
          <cell r="B3564" t="str">
            <v>INSUMO NACIONAL CAIXA</v>
          </cell>
          <cell r="C3564" t="str">
            <v>CHAVE PARTIDA DIRETA TRIFASICA P/ MOTOR 10CV-220V C/ FUSIVELDIAZED 63A</v>
          </cell>
          <cell r="D3564" t="str">
            <v>UN</v>
          </cell>
          <cell r="E3564">
            <v>640.75</v>
          </cell>
        </row>
        <row r="3565">
          <cell r="A3565">
            <v>14060</v>
          </cell>
          <cell r="B3565" t="str">
            <v>INSUMO NACIONAL CAIXA</v>
          </cell>
          <cell r="C3565" t="str">
            <v>!EM PROCESSO DE DESATIVACAO! QUADRO 160 X 66CM PADRAO LIGHTTR-4</v>
          </cell>
          <cell r="D3565" t="str">
            <v>UN</v>
          </cell>
          <cell r="E3565">
            <v>109.5</v>
          </cell>
        </row>
        <row r="3566">
          <cell r="A3566">
            <v>14061</v>
          </cell>
          <cell r="B3566" t="str">
            <v>INSUMO NACIONAL CAIXA</v>
          </cell>
          <cell r="C3566" t="str">
            <v>!EM PROCESSO DE DESATIVACAO! CAIXA 46 X 66CM PADRAO LIGHT T-3 PAINEL</v>
          </cell>
          <cell r="D3566" t="str">
            <v>UN</v>
          </cell>
          <cell r="E3566">
            <v>68.66</v>
          </cell>
        </row>
        <row r="3567">
          <cell r="A3567">
            <v>14077</v>
          </cell>
          <cell r="B3567" t="str">
            <v>INSUMO NACIONAL CAIXA</v>
          </cell>
          <cell r="C3567" t="str">
            <v>PERFIL ELASTOMERICO PRE-FORMADO EM EPMD, PARA JUNTA DE DILATACAO DE PISOS COM POUCA SOLICITACAO, 15 MM DE LARGURA, MOVIMENTACAO DE *11 A 19* MM</v>
          </cell>
          <cell r="D3567" t="str">
            <v>M</v>
          </cell>
          <cell r="E3567">
            <v>214.28</v>
          </cell>
        </row>
        <row r="3568">
          <cell r="A3568">
            <v>14112</v>
          </cell>
          <cell r="B3568" t="str">
            <v>INSUMO NACIONAL CAIXA</v>
          </cell>
          <cell r="C3568" t="str">
            <v>TAMPAO FOFO SIMPLES COM BASE, CLASSE A15 CARGA MAX 1,5 T, *400 X 600* MM, REDE TELEFONE</v>
          </cell>
          <cell r="D3568" t="str">
            <v>UN</v>
          </cell>
          <cell r="E3568">
            <v>173.62</v>
          </cell>
        </row>
        <row r="3569">
          <cell r="A3569">
            <v>14116</v>
          </cell>
          <cell r="B3569" t="str">
            <v>INSUMO NACIONAL CAIXA</v>
          </cell>
          <cell r="C3569" t="str">
            <v>!EM PROCESSO DE DESATIVACAO! CAIXA 20 X 26CM PADRAO LIGHT T-1 PAINEL</v>
          </cell>
          <cell r="D3569" t="str">
            <v>UN</v>
          </cell>
          <cell r="E3569">
            <v>16.52</v>
          </cell>
        </row>
        <row r="3570">
          <cell r="A3570">
            <v>14144</v>
          </cell>
          <cell r="B3570" t="str">
            <v>INSUMO NACIONAL CAIXA</v>
          </cell>
          <cell r="C3570" t="str">
            <v>!EM PROCESSO DE DESATIVACAO! LATAO EM BARRA RETANGULAR</v>
          </cell>
          <cell r="D3570" t="str">
            <v>KG</v>
          </cell>
          <cell r="E3570">
            <v>38.090000000000003</v>
          </cell>
        </row>
        <row r="3571">
          <cell r="A3571">
            <v>14145</v>
          </cell>
          <cell r="B3571" t="str">
            <v>INSUMO NACIONAL CAIXA</v>
          </cell>
          <cell r="C3571" t="str">
            <v>!EM PROCESSO DE DESATIVACAO! LATAO CHAPA LAMINADA 1.20X0.60MESP=3.5MM</v>
          </cell>
          <cell r="D3571" t="str">
            <v>KG</v>
          </cell>
          <cell r="E3571">
            <v>49.08</v>
          </cell>
        </row>
        <row r="3572">
          <cell r="A3572">
            <v>14146</v>
          </cell>
          <cell r="B3572" t="str">
            <v>INSUMO NACIONAL CAIXA</v>
          </cell>
          <cell r="C3572" t="str">
            <v>FINCAPINO LONGO CALIBRE 22, CARGA FORTE (ACAO DIRETA)</v>
          </cell>
          <cell r="D3572" t="str">
            <v>CENTO</v>
          </cell>
          <cell r="E3572">
            <v>53</v>
          </cell>
        </row>
        <row r="3573">
          <cell r="A3573">
            <v>14147</v>
          </cell>
          <cell r="B3573" t="str">
            <v>INSUMO NACIONAL CAIXA</v>
          </cell>
          <cell r="C3573" t="str">
            <v>PINO DE ACO COM ROSCA 1/4 ", COMPRIMENTO DA HASTE = 30 MM EROSCA = 20 MM (ACAO DIRETA)</v>
          </cell>
          <cell r="D3573" t="str">
            <v>CENTO</v>
          </cell>
          <cell r="E3573">
            <v>41.52</v>
          </cell>
        </row>
        <row r="3574">
          <cell r="A3574">
            <v>14148</v>
          </cell>
          <cell r="B3574" t="str">
            <v>INSUMO NACIONAL CAIXA</v>
          </cell>
          <cell r="C3574" t="str">
            <v>PORCA UNIAO/JUNCAO ZINCADA SEXTAVADA 1/4 ", CHAVE 7/16 ", COMPRIMENTO = 25 MM</v>
          </cell>
          <cell r="D3574" t="str">
            <v>UN</v>
          </cell>
          <cell r="E3574">
            <v>0.7</v>
          </cell>
        </row>
        <row r="3575">
          <cell r="A3575">
            <v>14149</v>
          </cell>
          <cell r="B3575" t="str">
            <v>INSUMO NACIONAL CAIXA</v>
          </cell>
          <cell r="C3575" t="str">
            <v>SUPORTE "Y" PARA FITA PERFURADA</v>
          </cell>
          <cell r="D3575" t="str">
            <v>CENTO</v>
          </cell>
          <cell r="E3575">
            <v>147.75</v>
          </cell>
        </row>
        <row r="3576">
          <cell r="A3576">
            <v>14151</v>
          </cell>
          <cell r="B3576" t="str">
            <v>INSUMO NACIONAL CAIXA</v>
          </cell>
          <cell r="C3576" t="str">
            <v>FITA METALICA GRAVADA, L = 17 MM, ROLO DE 25 M, CARGA RECOMENDADA = *120* KGF</v>
          </cell>
          <cell r="D3576" t="str">
            <v>UN</v>
          </cell>
          <cell r="E3576">
            <v>38.090000000000003</v>
          </cell>
        </row>
        <row r="3577">
          <cell r="A3577">
            <v>14152</v>
          </cell>
          <cell r="B3577" t="str">
            <v>INSUMO NACIONAL CAIXA</v>
          </cell>
          <cell r="C3577" t="str">
            <v>FITA METALICA PERFURADA, L = 17 MM, ROLO DE 30 M, CARGA RECOMENDADA = *19* KGF</v>
          </cell>
          <cell r="D3577" t="str">
            <v>UN</v>
          </cell>
          <cell r="E3577">
            <v>33.049999999999997</v>
          </cell>
        </row>
        <row r="3578">
          <cell r="A3578">
            <v>14153</v>
          </cell>
          <cell r="B3578" t="str">
            <v>INSUMO NACIONAL CAIXA</v>
          </cell>
          <cell r="C3578" t="str">
            <v>FITA METALICA PERFURADA, L = *18* MM, ROLO DE 30 M, CARGA RECOMENDADA = *30* KGF</v>
          </cell>
          <cell r="D3578" t="str">
            <v>UN</v>
          </cell>
          <cell r="E3578">
            <v>43.06</v>
          </cell>
        </row>
        <row r="3579">
          <cell r="A3579">
            <v>14154</v>
          </cell>
          <cell r="B3579" t="str">
            <v>INSUMO NACIONAL CAIXA</v>
          </cell>
          <cell r="C3579" t="str">
            <v>FITA METALICA PERFURADA, L = 25 MM, ROLO DE 30 M, CARGA RECOMENDADA = *222,5* KGF</v>
          </cell>
          <cell r="D3579" t="str">
            <v>UN</v>
          </cell>
          <cell r="E3579">
            <v>115.7</v>
          </cell>
        </row>
        <row r="3580">
          <cell r="A3580">
            <v>14157</v>
          </cell>
          <cell r="B3580" t="str">
            <v>INSUMO NACIONAL CAIXA</v>
          </cell>
          <cell r="C3580" t="str">
            <v>JUNCAO 2 GARRAS PARA FITA PERFURADA</v>
          </cell>
          <cell r="D3580" t="str">
            <v>UN</v>
          </cell>
          <cell r="E3580">
            <v>0.98</v>
          </cell>
        </row>
        <row r="3581">
          <cell r="A3581">
            <v>14162</v>
          </cell>
          <cell r="B3581" t="str">
            <v>INSUMO NACIONAL CAIXA</v>
          </cell>
          <cell r="C3581" t="str">
            <v>POSTE CONICO CONTINUO EM ACO GALVANIZADO, CURVO, BRACO SIMPLES, FLANGEADO,  H = 9 M, DIAMETRO INFERIOR = *135* MM</v>
          </cell>
          <cell r="D3581" t="str">
            <v>UN</v>
          </cell>
          <cell r="E3581">
            <v>911.35</v>
          </cell>
        </row>
        <row r="3582">
          <cell r="A3582">
            <v>14163</v>
          </cell>
          <cell r="B3582" t="str">
            <v>INSUMO NACIONAL CAIXA</v>
          </cell>
          <cell r="C3582" t="str">
            <v>POSTE CONICO CONTINUO EM ACO GALVANIZADO, CURVO, BRACO DUPLO, FLANGEADO,  H = 9 M, DIAMETRO INFERIOR = *135* MM</v>
          </cell>
          <cell r="D3582" t="str">
            <v>UN</v>
          </cell>
          <cell r="E3582">
            <v>1073.1300000000001</v>
          </cell>
        </row>
        <row r="3583">
          <cell r="A3583">
            <v>14164</v>
          </cell>
          <cell r="B3583" t="str">
            <v>INSUMO NACIONAL CAIXA</v>
          </cell>
          <cell r="C3583" t="str">
            <v>POSTE CONICO CONTINUO EM ACO GALVANIZADO, CURVO, BRACO DUPLO, ENGASTADO,  H = 9 M, DIAMETRO INFERIOR = *135* MM</v>
          </cell>
          <cell r="D3583" t="str">
            <v>UN</v>
          </cell>
          <cell r="E3583">
            <v>944.18</v>
          </cell>
        </row>
        <row r="3584">
          <cell r="A3584">
            <v>14165</v>
          </cell>
          <cell r="B3584" t="str">
            <v>INSUMO NACIONAL CAIXA</v>
          </cell>
          <cell r="C3584" t="str">
            <v>POSTE CONICO CONTINUO EM ACO GALVANIZADO, RETO, ENGASTADO,H = 9 M, DIAMETRO INFERIOR = *145* MM</v>
          </cell>
          <cell r="D3584" t="str">
            <v>UN</v>
          </cell>
          <cell r="E3584">
            <v>954</v>
          </cell>
        </row>
        <row r="3585">
          <cell r="A3585">
            <v>14166</v>
          </cell>
          <cell r="B3585" t="str">
            <v>INSUMO NACIONAL CAIXA</v>
          </cell>
          <cell r="C3585" t="str">
            <v>POSTE CONICO CONTINUO EM ACO GALVANIZADO, RETO, ENGASTADO,H = 7 M, DIAMETRO INFERIOR = *125* MM</v>
          </cell>
          <cell r="D3585" t="str">
            <v>UN</v>
          </cell>
          <cell r="E3585">
            <v>688.63</v>
          </cell>
        </row>
        <row r="3586">
          <cell r="A3586">
            <v>14170</v>
          </cell>
          <cell r="B3586" t="str">
            <v>INSUMO NACIONAL CAIXA</v>
          </cell>
          <cell r="C3586" t="str">
            <v>TELHA DE ACO ZINCADO TRAPEZOIDAL AUTOPORTANTE, A = 120 MM, E= 0,95 MM, SEM PINTURA</v>
          </cell>
          <cell r="D3586" t="str">
            <v>M2</v>
          </cell>
          <cell r="E3586">
            <v>64.489999999999995</v>
          </cell>
        </row>
        <row r="3587">
          <cell r="A3587">
            <v>14171</v>
          </cell>
          <cell r="B3587" t="str">
            <v>INSUMO NACIONAL CAIXA</v>
          </cell>
          <cell r="C3587" t="str">
            <v>TELHA DE ACO ZINCADO TRAPEZOIDAL AUTOPORTANTE, A = 120 MM, E= 0,95 MM, COM PINTURA ELETROSTATICA BRANCA EM 1 FACE</v>
          </cell>
          <cell r="D3587" t="str">
            <v>M2</v>
          </cell>
          <cell r="E3587">
            <v>72.989999999999995</v>
          </cell>
        </row>
        <row r="3588">
          <cell r="A3588">
            <v>14172</v>
          </cell>
          <cell r="B3588" t="str">
            <v>INSUMO NACIONAL CAIXA</v>
          </cell>
          <cell r="C3588" t="str">
            <v>TELHA DE ACO ZINCADO TRAPEZOIDAL AUTOPORTANTE, A = 259 MM, E= 0,95 MM, SEM PINTURA</v>
          </cell>
          <cell r="D3588" t="str">
            <v>M2</v>
          </cell>
          <cell r="E3588">
            <v>68.83</v>
          </cell>
        </row>
        <row r="3589">
          <cell r="A3589">
            <v>14173</v>
          </cell>
          <cell r="B3589" t="str">
            <v>INSUMO NACIONAL CAIXA</v>
          </cell>
          <cell r="C3589" t="str">
            <v>TELHA DE ACO ZINCADO TRAPEZOIDAL AUTOPORTANTE, A = 259 MM, E= 0,95 MM, COM PINTURA ELETROSTATICA BRANCA EM 1 FACE</v>
          </cell>
          <cell r="D3589" t="str">
            <v>M2</v>
          </cell>
          <cell r="E3589">
            <v>85.03</v>
          </cell>
        </row>
        <row r="3590">
          <cell r="A3590">
            <v>14185</v>
          </cell>
          <cell r="B3590" t="str">
            <v>INSUMO NACIONAL CAIXA</v>
          </cell>
          <cell r="C3590" t="str">
            <v>AQUECEDOR DE AGUA ELETRICO  RESERVATORIO DE 700 L CILINDRICOEM COBRE, REFORCADO COM ACO CARBONO, MONOFASICO, TENSAO NOMINAL 220 V</v>
          </cell>
          <cell r="D3590" t="str">
            <v>UN</v>
          </cell>
          <cell r="E3590">
            <v>5464.85</v>
          </cell>
        </row>
        <row r="3591">
          <cell r="A3591">
            <v>14186</v>
          </cell>
          <cell r="B3591" t="str">
            <v>INSUMO NACIONAL CAIXA</v>
          </cell>
          <cell r="C3591" t="str">
            <v>AQUECEDOR DE AGUA ELETRICO  RESERVATORIO DE 500 L CILINDRICOEM COBRE, REFORCADO COM ACO CARBONO, TRIFASICO, TENSAO NOMINAL 220/380/400 V, POTENCIA 24 KW</v>
          </cell>
          <cell r="D3591" t="str">
            <v>UN</v>
          </cell>
          <cell r="E3591">
            <v>4218.6899999999996</v>
          </cell>
        </row>
        <row r="3592">
          <cell r="A3592">
            <v>14211</v>
          </cell>
          <cell r="B3592" t="str">
            <v>INSUMO NACIONAL CAIXA</v>
          </cell>
          <cell r="C3592" t="str">
            <v>CONTRA PORCA SEXTAVADA H = 35MM</v>
          </cell>
          <cell r="D3592" t="str">
            <v>UN</v>
          </cell>
          <cell r="E3592">
            <v>27.41</v>
          </cell>
        </row>
        <row r="3593">
          <cell r="A3593">
            <v>14221</v>
          </cell>
          <cell r="B3593" t="str">
            <v>INSUMO NACIONAL CAIXA</v>
          </cell>
          <cell r="C3593" t="str">
            <v>PA CARREGADEIRA SOBRE RODAS, POTENCIA 152 HP, CAPACIDADE DACACAMBA DE 1,53 A 2,30 M3, PESO OPERACIONAL DE 10216 KG</v>
          </cell>
          <cell r="D3593" t="str">
            <v>UN</v>
          </cell>
          <cell r="E3593">
            <v>308054.27</v>
          </cell>
        </row>
        <row r="3594">
          <cell r="A3594">
            <v>14250</v>
          </cell>
          <cell r="B3594" t="str">
            <v>INSUMO NACIONAL CAIXA</v>
          </cell>
          <cell r="C3594" t="str">
            <v>TARIFA DE ENERGIA ELETRICA COMERCIAL, BAIXA TENSAO, RELATIVAAO CONSUMO DE ATE 100 KWH, INCLUINDO ICMS, PIS/PASEP E COFINS</v>
          </cell>
          <cell r="D3594" t="str">
            <v>KW/H</v>
          </cell>
          <cell r="E3594">
            <v>0.51</v>
          </cell>
        </row>
        <row r="3595">
          <cell r="A3595">
            <v>14252</v>
          </cell>
          <cell r="B3595" t="str">
            <v>INSUMO NACIONAL CAIXA</v>
          </cell>
          <cell r="C3595" t="str">
            <v>MOTOBOMBA AUTOESCORVANTE MOTOR A GASOLINA, POTENCIA 6,0HP, BOCAIS 3" X 3", HM/Q = 5 MCA / 24 M3/H A 52,5 MCA / 5,0 M3/H</v>
          </cell>
          <cell r="D3595" t="str">
            <v>UN</v>
          </cell>
          <cell r="E3595">
            <v>1757.05</v>
          </cell>
        </row>
        <row r="3596">
          <cell r="A3596">
            <v>14254</v>
          </cell>
          <cell r="B3596" t="str">
            <v>INSUMO NACIONAL CAIXA</v>
          </cell>
          <cell r="C3596" t="str">
            <v>GRUPO GERADOR ESTACIONARIO, POTENCIA 90 KVA, MOTOR DIESEL, 1800 RPM, 60 HZ</v>
          </cell>
          <cell r="D3596" t="str">
            <v>UN</v>
          </cell>
          <cell r="E3596">
            <v>67750</v>
          </cell>
        </row>
        <row r="3597">
          <cell r="A3597">
            <v>14281</v>
          </cell>
          <cell r="B3597" t="str">
            <v>INSUMO NACIONAL CAIXA</v>
          </cell>
          <cell r="C3597" t="str">
            <v>CHAVE SECCIONADORA TRIPOLAR 250A, 600V C/ FUSIVEIS NH 200A EM CAIXA BLINDADA EM ACO</v>
          </cell>
          <cell r="D3597" t="str">
            <v>UN</v>
          </cell>
          <cell r="E3597">
            <v>972.78</v>
          </cell>
        </row>
        <row r="3598">
          <cell r="A3598">
            <v>14282</v>
          </cell>
          <cell r="B3598" t="str">
            <v>INSUMO NACIONAL CAIXA</v>
          </cell>
          <cell r="C3598" t="str">
            <v>CHAVE SECCIONADORA TRIPOLAR 400A, 600V C/ FUSIVEIS NH 400A EM CAIXA BLINDADA EM ACO</v>
          </cell>
          <cell r="D3598" t="str">
            <v>UN</v>
          </cell>
          <cell r="E3598">
            <v>1246.27</v>
          </cell>
        </row>
        <row r="3599">
          <cell r="A3599">
            <v>14283</v>
          </cell>
          <cell r="B3599" t="str">
            <v>INSUMO NACIONAL CAIXA</v>
          </cell>
          <cell r="C3599" t="str">
            <v>CHAVE SECCIONADORA TRIPOLAR 600A, 600V C/ FUSIVEIS NH 600A EM CAIXA BLINDADO EM ACO</v>
          </cell>
          <cell r="D3599" t="str">
            <v>UN</v>
          </cell>
          <cell r="E3599">
            <v>1675.54</v>
          </cell>
        </row>
        <row r="3600">
          <cell r="A3600">
            <v>14385</v>
          </cell>
          <cell r="B3600" t="str">
            <v>INSUMO NACIONAL CAIXA</v>
          </cell>
          <cell r="C3600" t="str">
            <v>CHAVE SECCIONADORA UNIPOLAR, ABERTURA EM CARGA C/ VARA, 15KV, 400A USO INTERNO</v>
          </cell>
          <cell r="D3600" t="str">
            <v>UN</v>
          </cell>
          <cell r="E3600">
            <v>553.89</v>
          </cell>
        </row>
        <row r="3601">
          <cell r="A3601">
            <v>14386</v>
          </cell>
          <cell r="B3601" t="str">
            <v>INSUMO NACIONAL CAIXA</v>
          </cell>
          <cell r="C3601" t="str">
            <v>CHAVE SECCIONADORA TRIPOLAR, ABERTURA EM CARGA 15KV, 400A ,C/ PUNHO</v>
          </cell>
          <cell r="D3601" t="str">
            <v>UN</v>
          </cell>
          <cell r="E3601">
            <v>1936.91</v>
          </cell>
        </row>
        <row r="3602">
          <cell r="A3602">
            <v>14405</v>
          </cell>
          <cell r="B3602" t="str">
            <v>INSUMO NACIONAL CAIXA</v>
          </cell>
          <cell r="C3602" t="str">
            <v>TANQUE DE ASFALTO ESTACIONARIO COM SERPENTINA, CAPACIDADE 30.000 L</v>
          </cell>
          <cell r="D3602" t="str">
            <v>UN</v>
          </cell>
          <cell r="E3602">
            <v>32503.34</v>
          </cell>
        </row>
        <row r="3603">
          <cell r="A3603">
            <v>14439</v>
          </cell>
          <cell r="B3603" t="str">
            <v>INSUMO NACIONAL CAIXA</v>
          </cell>
          <cell r="C3603" t="str">
            <v>PECA DE MADEIRA ROLICA, SEM TRATAMENTO  (EUCALIPTO OU REGIONAL EQUIVALENTE) D = 8 A 11 CM, P/ ESCORAMENTOS, H = 6 M</v>
          </cell>
          <cell r="D3603" t="str">
            <v>M</v>
          </cell>
          <cell r="E3603">
            <v>1.79</v>
          </cell>
        </row>
        <row r="3604">
          <cell r="A3604">
            <v>14489</v>
          </cell>
          <cell r="B3604" t="str">
            <v>INSUMO NACIONAL CAIXA</v>
          </cell>
          <cell r="C3604" t="str">
            <v>ROLO COMPACTADOR PE DE CARNEIRO VIBRATORIO, POTENCIA 125 HP,PESO OPERACIONAL SEM/COM LASTRO 11,95/13,30 T, IMPACTO DINAMICO 38,5/22,5 T, LARGURA DE TRABALHO 2,15 M</v>
          </cell>
          <cell r="D3604" t="str">
            <v>UN</v>
          </cell>
          <cell r="E3604">
            <v>373419.16</v>
          </cell>
        </row>
        <row r="3605">
          <cell r="A3605">
            <v>14511</v>
          </cell>
          <cell r="B3605" t="str">
            <v>INSUMO NACIONAL CAIXA</v>
          </cell>
          <cell r="C3605" t="str">
            <v>ROLO COMPACTADOR DE PNEUS, ESTATICO, PRESSAO VARIAVEL, POTENCIA 110 HP, PESO SEM/COM LASTRO 10,8/27 T, LARGURA DE ROLAGEM 2,30 M</v>
          </cell>
          <cell r="D3605" t="str">
            <v>UN</v>
          </cell>
          <cell r="E3605">
            <v>446898.4</v>
          </cell>
        </row>
        <row r="3606">
          <cell r="A3606">
            <v>14513</v>
          </cell>
          <cell r="B3606" t="str">
            <v>INSUMO NACIONAL CAIXA</v>
          </cell>
          <cell r="C3606" t="str">
            <v>ROLO COMPACTADOR PE DE CARNEIRO VIBRATORIO, POTENCIA 80 HP,PESO OPERACIONAL SEM/COM LASTRO 7,4/8,8 T, LARGURA DE TRABALHO 1,68 M</v>
          </cell>
          <cell r="D3606" t="str">
            <v>UN</v>
          </cell>
          <cell r="E3606">
            <v>280073.23</v>
          </cell>
        </row>
        <row r="3607">
          <cell r="A3607">
            <v>14525</v>
          </cell>
          <cell r="B3607" t="str">
            <v>INSUMO NACIONAL CAIXA</v>
          </cell>
          <cell r="C3607" t="str">
            <v>ESCAVADEIRA HIDRAULICA SOBRE ESTEIRAS COM CACAMBA DE 1,20 M3, PESO OPERACIONAL 21 T, POTENCIA BRUTA 155 HP</v>
          </cell>
          <cell r="D3607" t="str">
            <v>UN</v>
          </cell>
          <cell r="E3607">
            <v>467250</v>
          </cell>
        </row>
        <row r="3608">
          <cell r="A3608">
            <v>14529</v>
          </cell>
          <cell r="B3608" t="str">
            <v>INSUMO NACIONAL CAIXA</v>
          </cell>
          <cell r="C3608" t="str">
            <v>MARTELO PERFURADOR PNEUMATICO MANUAL, HASTE 25 X 75 MM, 21 KG</v>
          </cell>
          <cell r="D3608" t="str">
            <v>UN</v>
          </cell>
          <cell r="E3608">
            <v>8962.27</v>
          </cell>
        </row>
        <row r="3609">
          <cell r="A3609">
            <v>14531</v>
          </cell>
          <cell r="B3609" t="str">
            <v>INSUMO NACIONAL CAIXA</v>
          </cell>
          <cell r="C3609" t="str">
            <v>MARTELO DEMOLIDOR PNEUMATICO MANUAL, COM REDUCAO DE VIBRACAO, PESO DE 21 KG</v>
          </cell>
          <cell r="D3609" t="str">
            <v>UN</v>
          </cell>
          <cell r="E3609">
            <v>7121.63</v>
          </cell>
        </row>
        <row r="3610">
          <cell r="A3610">
            <v>14534</v>
          </cell>
          <cell r="B3610" t="str">
            <v>INSUMO NACIONAL CAIXA</v>
          </cell>
          <cell r="C3610" t="str">
            <v>MAQUINA MANUAL TIPO PRENSA PARA PRODUCAO DE BLOCOS E PAVIMENTOS DE CONCRETO, COM MOTOR ELETRICO TRIFASICO PARA VIBRACAO,POTENCIA TOTAL INSTALADA DE 1,5 KW</v>
          </cell>
          <cell r="D3610" t="str">
            <v>UN</v>
          </cell>
          <cell r="E3610">
            <v>24093.58</v>
          </cell>
        </row>
        <row r="3611">
          <cell r="A3611">
            <v>14535</v>
          </cell>
          <cell r="B3611" t="str">
            <v>INSUMO NACIONAL CAIXA</v>
          </cell>
          <cell r="C3611" t="str">
            <v>MAQUINA (PRENSA HIDRAULICA) PMT-1000 P/ FABRICACAO DE TUBOSDE CONCRETO SIMPLES   DN200 A DN600 X 1000 A 1500MM DE COMPR- MENEGOTTI</v>
          </cell>
          <cell r="D3611" t="str">
            <v>UN</v>
          </cell>
          <cell r="E3611">
            <v>74081.279999999999</v>
          </cell>
        </row>
        <row r="3612">
          <cell r="A3612">
            <v>14543</v>
          </cell>
          <cell r="B3612" t="str">
            <v>INSUMO NACIONAL CAIXA</v>
          </cell>
          <cell r="C3612" t="str">
            <v>SOQUETE DE PVC / TERMOPLASTICO BASE E27, COM CHAVE, PARA LAMPADAS</v>
          </cell>
          <cell r="D3612" t="str">
            <v>UN</v>
          </cell>
          <cell r="E3612">
            <v>4.95</v>
          </cell>
        </row>
        <row r="3613">
          <cell r="A3613">
            <v>14544</v>
          </cell>
          <cell r="B3613" t="str">
            <v>INSUMO NACIONAL CAIXA</v>
          </cell>
          <cell r="C3613" t="str">
            <v>!EM PROCESSO DE DESATIVACAO! DISJUNTOR MONOFASICO 25A, 2KA (220V)</v>
          </cell>
          <cell r="D3613" t="str">
            <v>UN</v>
          </cell>
          <cell r="E3613">
            <v>13.05</v>
          </cell>
        </row>
        <row r="3614">
          <cell r="A3614">
            <v>14557</v>
          </cell>
          <cell r="B3614" t="str">
            <v>INSUMO NACIONAL CAIXA</v>
          </cell>
          <cell r="C3614" t="str">
            <v>!EM PROCESSO DE DESATIVACAO! DISJUNTOR TRIFASICO 70A, 10KA (220V)</v>
          </cell>
          <cell r="D3614" t="str">
            <v>UN</v>
          </cell>
          <cell r="E3614">
            <v>118.77</v>
          </cell>
        </row>
        <row r="3615">
          <cell r="A3615">
            <v>14575</v>
          </cell>
          <cell r="B3615" t="str">
            <v>INSUMO NACIONAL CAIXA</v>
          </cell>
          <cell r="C3615" t="str">
            <v>RECICLADORA DE ASFALTO A FRIO SOBRE RODAS, LARG. FRESAGEM 2,00 M, POT. 315 KW/422 HP</v>
          </cell>
          <cell r="D3615" t="str">
            <v>UN</v>
          </cell>
          <cell r="E3615">
            <v>2136096.87</v>
          </cell>
        </row>
        <row r="3616">
          <cell r="A3616">
            <v>14576</v>
          </cell>
          <cell r="B3616" t="str">
            <v>INSUMO NACIONAL CAIXA</v>
          </cell>
          <cell r="C3616" t="str">
            <v>FRESADORA DE ASFALTO A FRIO SOBRE ESTEIRAS, LARG. FRESAGEM 2,00 M, POT. 410 KW/550 HP</v>
          </cell>
          <cell r="D3616" t="str">
            <v>UN</v>
          </cell>
          <cell r="E3616">
            <v>2458289.81</v>
          </cell>
        </row>
        <row r="3617">
          <cell r="A3617">
            <v>14580</v>
          </cell>
          <cell r="B3617" t="str">
            <v>INSUMO NACIONAL CAIXA</v>
          </cell>
          <cell r="C3617" t="str">
            <v>PRANCHAO DE MADEIRA NAO APARELHADA *8 X 30* CM, MACARANDUBA,ANGELIM OU EQUIVALENTE DA REGIAO</v>
          </cell>
          <cell r="D3617" t="str">
            <v>M</v>
          </cell>
          <cell r="E3617">
            <v>39.22</v>
          </cell>
        </row>
        <row r="3618">
          <cell r="A3618">
            <v>14583</v>
          </cell>
          <cell r="B3618" t="str">
            <v>INSUMO NACIONAL CAIXA</v>
          </cell>
          <cell r="C3618" t="str">
            <v>TARIFA "A" ENTRE  0 E 20M3 FORNECIMENTO D'AGUA</v>
          </cell>
          <cell r="D3618" t="str">
            <v>M3</v>
          </cell>
          <cell r="E3618">
            <v>9.65</v>
          </cell>
        </row>
        <row r="3619">
          <cell r="A3619">
            <v>14615</v>
          </cell>
          <cell r="B3619" t="str">
            <v>INSUMO NACIONAL CAIXA</v>
          </cell>
          <cell r="C3619" t="str">
            <v>CARRINHO COM 2 PNEUS PARA TRANSPORTAR TUBO CONCRETO, ALTURAATE 1,0 M E DIAMETRO ATE 1000MM, COM ESTRUTURA EM PERFIL OUTUBO METALICO</v>
          </cell>
          <cell r="D3619" t="str">
            <v>UN</v>
          </cell>
          <cell r="E3619">
            <v>3142.97</v>
          </cell>
        </row>
        <row r="3620">
          <cell r="A3620">
            <v>14618</v>
          </cell>
          <cell r="B3620" t="str">
            <v>INSUMO NACIONAL CAIXA</v>
          </cell>
          <cell r="C3620" t="str">
            <v>SERRA CIRCULAR DE BANCADA COM MOTOR ELETRICO, POTENCIA DE *1600* W, PARA DISCO DE DIAMETRO DE 10" (250 MM)</v>
          </cell>
          <cell r="D3620" t="str">
            <v>UN</v>
          </cell>
          <cell r="E3620">
            <v>897.7</v>
          </cell>
        </row>
        <row r="3621">
          <cell r="A3621">
            <v>14619</v>
          </cell>
          <cell r="B3621" t="str">
            <v>INSUMO NACIONAL CAIXA</v>
          </cell>
          <cell r="C3621" t="str">
            <v>MAQUINA PARA CORTE COM DISCO ABRASIVO DE DIAMETRO DE 18'' (450 MM), COM MOTOR ELETRICO TRIFASICO DE 10 CV</v>
          </cell>
          <cell r="D3621" t="str">
            <v>UN</v>
          </cell>
          <cell r="E3621">
            <v>2233.06</v>
          </cell>
        </row>
        <row r="3622">
          <cell r="A3622">
            <v>14626</v>
          </cell>
          <cell r="B3622" t="str">
            <v>INSUMO NACIONAL CAIXA</v>
          </cell>
          <cell r="C3622" t="str">
            <v>ROLO COMPACTADOR VIBRATORIO TANDEM, ACO LISO, POTENCIA 125 HP, PESO SEM/COM LASTRO 10,20/11,65 T, LARGURA DE TRABALHO 1,73 M</v>
          </cell>
          <cell r="D3622" t="str">
            <v>UN</v>
          </cell>
          <cell r="E3622">
            <v>402957.16</v>
          </cell>
        </row>
        <row r="3623">
          <cell r="A3623">
            <v>14647</v>
          </cell>
          <cell r="B3623" t="str">
            <v>INSUMO NACIONAL CAIXA</v>
          </cell>
          <cell r="C3623" t="str">
            <v>!EM PROCESSO DE DESATIVACAO! MAQUINA DE PINTURA DE FAIXAS DETRAFEGO, AUTOPROPELIDA, MOTOR A DIESEL DE 38 HP</v>
          </cell>
          <cell r="D3623" t="str">
            <v>UN</v>
          </cell>
          <cell r="E3623">
            <v>280000</v>
          </cell>
        </row>
        <row r="3624">
          <cell r="A3624">
            <v>20001</v>
          </cell>
          <cell r="B3624" t="str">
            <v>INSUMO NACIONAL CAIXA</v>
          </cell>
          <cell r="C3624" t="str">
            <v>BATENTE/ PORTAL/ ADUELA/MARCO MACICO, E= *3* CM, L= *15* CM,*60 CM A 120* CM  X *210* CM, EM PINUS/ TAUARI/ VIROLA OU EQUIVALENTE DA REGIAO</v>
          </cell>
          <cell r="D3624" t="str">
            <v>JG</v>
          </cell>
          <cell r="E3624">
            <v>102.8</v>
          </cell>
        </row>
        <row r="3625">
          <cell r="A3625">
            <v>20006</v>
          </cell>
          <cell r="B3625" t="str">
            <v>INSUMO NACIONAL CAIXA</v>
          </cell>
          <cell r="C3625" t="str">
            <v>!EM PROCESSO DE DESATIVACAO! ALIZAR / GUARNICAO 5 X 2CM MADEIRA CEDRO/IMBUIA/JEQUITIBA OU SIMILAR</v>
          </cell>
          <cell r="D3625" t="str">
            <v>M</v>
          </cell>
          <cell r="E3625">
            <v>5.34</v>
          </cell>
        </row>
        <row r="3626">
          <cell r="A3626">
            <v>20007</v>
          </cell>
          <cell r="B3626" t="str">
            <v>INSUMO NACIONAL CAIXA</v>
          </cell>
          <cell r="C3626" t="str">
            <v>GUARNICAO/ ALIZAR/ VISTA MACICA, E= *1* CM, L= *4,5* CM, EMPINUS/ TAUARI/ VIROLA OU EQUIVALENTE DA REGIAO</v>
          </cell>
          <cell r="D3626" t="str">
            <v>M</v>
          </cell>
          <cell r="E3626">
            <v>2.95</v>
          </cell>
        </row>
        <row r="3627">
          <cell r="A3627">
            <v>20008</v>
          </cell>
          <cell r="B3627" t="str">
            <v>INSUMO NACIONAL CAIXA</v>
          </cell>
          <cell r="C3627" t="str">
            <v>!EM PROCESSO DE DESATIVACAO! DISJUNTOR MONOFASICO 10A, 2KA (220V)</v>
          </cell>
          <cell r="D3627" t="str">
            <v>UN</v>
          </cell>
          <cell r="E3627">
            <v>12.98</v>
          </cell>
        </row>
        <row r="3628">
          <cell r="A3628">
            <v>20009</v>
          </cell>
          <cell r="B3628" t="str">
            <v>INSUMO NACIONAL CAIXA</v>
          </cell>
          <cell r="C3628" t="str">
            <v>!EM PROCESSO DE DESATIVACAO! DISJUNTOR MONOFASICO 15A, 2KA (220V)</v>
          </cell>
          <cell r="D3628" t="str">
            <v>UN</v>
          </cell>
          <cell r="E3628">
            <v>12.98</v>
          </cell>
        </row>
        <row r="3629">
          <cell r="A3629">
            <v>20010</v>
          </cell>
          <cell r="B3629" t="str">
            <v>INSUMO NACIONAL CAIXA</v>
          </cell>
          <cell r="C3629" t="str">
            <v>!EM PROCESSO DE DESATIVACAO! DISJUNTOR MONOFASICO 20A, 2KA (220V)</v>
          </cell>
          <cell r="D3629" t="str">
            <v>UN</v>
          </cell>
          <cell r="E3629">
            <v>13.05</v>
          </cell>
        </row>
        <row r="3630">
          <cell r="A3630">
            <v>20011</v>
          </cell>
          <cell r="B3630" t="str">
            <v>INSUMO NACIONAL CAIXA</v>
          </cell>
          <cell r="C3630" t="str">
            <v>!EM PROCESSO DE DESATIVACAO! DISJUNTOR MONOFASICO 30A, 2KA (220V)</v>
          </cell>
          <cell r="D3630" t="str">
            <v>UN</v>
          </cell>
          <cell r="E3630">
            <v>13.39</v>
          </cell>
        </row>
        <row r="3631">
          <cell r="A3631">
            <v>20013</v>
          </cell>
          <cell r="B3631" t="str">
            <v>INSUMO NACIONAL CAIXA</v>
          </cell>
          <cell r="C3631" t="str">
            <v>!EM PROCESSO DE DESATIVACAO! DISJUNTOR MONOFASICO 40A, 2KA (220V)</v>
          </cell>
          <cell r="D3631" t="str">
            <v>UN</v>
          </cell>
          <cell r="E3631">
            <v>19.66</v>
          </cell>
        </row>
        <row r="3632">
          <cell r="A3632">
            <v>20014</v>
          </cell>
          <cell r="B3632" t="str">
            <v>INSUMO NACIONAL CAIXA</v>
          </cell>
          <cell r="C3632" t="str">
            <v>!EM PROCESSO DE DESATIVACAO! DISJUNTOR MONOFASICO 50A, 2KA (220V)</v>
          </cell>
          <cell r="D3632" t="str">
            <v>UN</v>
          </cell>
          <cell r="E3632">
            <v>20.420000000000002</v>
          </cell>
        </row>
        <row r="3633">
          <cell r="A3633">
            <v>20015</v>
          </cell>
          <cell r="B3633" t="str">
            <v>INSUMO NACIONAL CAIXA</v>
          </cell>
          <cell r="C3633" t="str">
            <v>!EM PROCESSO DE DESATIVACAO! DISJUNTOR MONOFASICO 60A, 2KA (220V)</v>
          </cell>
          <cell r="D3633" t="str">
            <v>UN</v>
          </cell>
          <cell r="E3633">
            <v>30.98</v>
          </cell>
        </row>
        <row r="3634">
          <cell r="A3634">
            <v>20016</v>
          </cell>
          <cell r="B3634" t="str">
            <v>INSUMO NACIONAL CAIXA</v>
          </cell>
          <cell r="C3634" t="str">
            <v>!EM PROCESSO DE DESATIVACAO! DISJUNTOR MONOFASICO 70A, 2KA (220V)</v>
          </cell>
          <cell r="D3634" t="str">
            <v>UN</v>
          </cell>
          <cell r="E3634">
            <v>31.15</v>
          </cell>
        </row>
        <row r="3635">
          <cell r="A3635">
            <v>20017</v>
          </cell>
          <cell r="B3635" t="str">
            <v>INSUMO NACIONAL CAIXA</v>
          </cell>
          <cell r="C3635" t="str">
            <v>GUARNICAO/ ALIZAR/ VISTA MACICA, E= *1* CM, L= *4,5* CM, EMCEDRINHO/ ANGELIM COMERCIAL/  EUCALIPTO/ CURUPIXA/ PEROBA/ CUMARU OU EQUIVALENTE DA REGIAO</v>
          </cell>
          <cell r="D3635" t="str">
            <v>M</v>
          </cell>
          <cell r="E3635">
            <v>3.84</v>
          </cell>
        </row>
        <row r="3636">
          <cell r="A3636">
            <v>20020</v>
          </cell>
          <cell r="B3636" t="str">
            <v>INSUMO NACIONAL CAIXA</v>
          </cell>
          <cell r="C3636" t="str">
            <v>MOTORISTA DE CAMINHAO-BASCULANTE</v>
          </cell>
          <cell r="D3636" t="str">
            <v>H</v>
          </cell>
          <cell r="E3636">
            <v>15.32</v>
          </cell>
        </row>
        <row r="3637">
          <cell r="A3637">
            <v>20032</v>
          </cell>
          <cell r="B3637" t="str">
            <v>INSUMO NACIONAL CAIXA</v>
          </cell>
          <cell r="C3637" t="str">
            <v>REDUCAO PVC PBA, JE, BB, DN 75 X 50 / DE 85 X 60 MM, PARA REDE DE AGUA</v>
          </cell>
          <cell r="D3637" t="str">
            <v>UN</v>
          </cell>
          <cell r="E3637">
            <v>32.43</v>
          </cell>
        </row>
        <row r="3638">
          <cell r="A3638">
            <v>20033</v>
          </cell>
          <cell r="B3638" t="str">
            <v>INSUMO NACIONAL CAIXA</v>
          </cell>
          <cell r="C3638" t="str">
            <v>REDUCAO EXCENTRICA PVC NBR 10569 P/REDE COLET ESG PB JE 125X 100MM</v>
          </cell>
          <cell r="D3638" t="str">
            <v>UN</v>
          </cell>
          <cell r="E3638">
            <v>28.96</v>
          </cell>
        </row>
        <row r="3639">
          <cell r="A3639">
            <v>20034</v>
          </cell>
          <cell r="B3639" t="str">
            <v>INSUMO NACIONAL CAIXA</v>
          </cell>
          <cell r="C3639" t="str">
            <v>REDUCAO EXCENTRICA PVC NBR 10569 P/REDE COLET ESG PB JE 150X 100MM</v>
          </cell>
          <cell r="D3639" t="str">
            <v>UN</v>
          </cell>
          <cell r="E3639">
            <v>47.46</v>
          </cell>
        </row>
        <row r="3640">
          <cell r="A3640">
            <v>20035</v>
          </cell>
          <cell r="B3640" t="str">
            <v>INSUMO NACIONAL CAIXA</v>
          </cell>
          <cell r="C3640" t="str">
            <v>REDUCAO EXCENTRICA PVC NBR 10569 P/REDE COLET ESG PB JE 150X 125MM</v>
          </cell>
          <cell r="D3640" t="str">
            <v>UN</v>
          </cell>
          <cell r="E3640">
            <v>52.82</v>
          </cell>
        </row>
        <row r="3641">
          <cell r="A3641">
            <v>20036</v>
          </cell>
          <cell r="B3641" t="str">
            <v>INSUMO NACIONAL CAIXA</v>
          </cell>
          <cell r="C3641" t="str">
            <v>REDUCAO EXCENTRICA PVC NBR 10569 P/REDE COLET ESG PB JE 200X 150MM</v>
          </cell>
          <cell r="D3641" t="str">
            <v>UN</v>
          </cell>
          <cell r="E3641">
            <v>76.39</v>
          </cell>
        </row>
        <row r="3642">
          <cell r="A3642">
            <v>20037</v>
          </cell>
          <cell r="B3642" t="str">
            <v>INSUMO NACIONAL CAIXA</v>
          </cell>
          <cell r="C3642" t="str">
            <v>REDUCAO EXCENTRICA PVC NBR 10569 P/REDE COLET ESG PB JE 250X 200MM</v>
          </cell>
          <cell r="D3642" t="str">
            <v>UN</v>
          </cell>
          <cell r="E3642">
            <v>155.85</v>
          </cell>
        </row>
        <row r="3643">
          <cell r="A3643">
            <v>20038</v>
          </cell>
          <cell r="B3643" t="str">
            <v>INSUMO NACIONAL CAIXA</v>
          </cell>
          <cell r="C3643" t="str">
            <v>REDUCAO EXCENTRICA PVC NBR 10569 P/REDE COLET ESG PB JE 300X 250MM</v>
          </cell>
          <cell r="D3643" t="str">
            <v>UN</v>
          </cell>
          <cell r="E3643">
            <v>287.57</v>
          </cell>
        </row>
        <row r="3644">
          <cell r="A3644">
            <v>20039</v>
          </cell>
          <cell r="B3644" t="str">
            <v>INSUMO NACIONAL CAIXA</v>
          </cell>
          <cell r="C3644" t="str">
            <v>REDUCAO EXCENTRICA PVC NBR 10569 P/REDE COLET ESG PB JE 350X 300MM</v>
          </cell>
          <cell r="D3644" t="str">
            <v>UN</v>
          </cell>
          <cell r="E3644">
            <v>406.19</v>
          </cell>
        </row>
        <row r="3645">
          <cell r="A3645">
            <v>20040</v>
          </cell>
          <cell r="B3645" t="str">
            <v>INSUMO NACIONAL CAIXA</v>
          </cell>
          <cell r="C3645" t="str">
            <v>REDUCAO EXCENTRICA PVC NBR 10569 P/REDE COLET ESG PB JE 400X 300MM</v>
          </cell>
          <cell r="D3645" t="str">
            <v>UN</v>
          </cell>
          <cell r="E3645">
            <v>518.04</v>
          </cell>
        </row>
        <row r="3646">
          <cell r="A3646">
            <v>20041</v>
          </cell>
          <cell r="B3646" t="str">
            <v>INSUMO NACIONAL CAIXA</v>
          </cell>
          <cell r="C3646" t="str">
            <v>REDUCAO EXCENTRICA PVC NBR 10569 P/REDE COLET ESG PB JE 400X 350MM</v>
          </cell>
          <cell r="D3646" t="str">
            <v>UN</v>
          </cell>
          <cell r="E3646">
            <v>522.87</v>
          </cell>
        </row>
        <row r="3647">
          <cell r="A3647">
            <v>20042</v>
          </cell>
          <cell r="B3647" t="str">
            <v>INSUMO NACIONAL CAIXA</v>
          </cell>
          <cell r="C3647" t="str">
            <v>REDUCAO EXCENTRICA PVC P/ ESG PREDIAL DN 75 X 50MM</v>
          </cell>
          <cell r="D3647" t="str">
            <v>UN</v>
          </cell>
          <cell r="E3647">
            <v>2.63</v>
          </cell>
        </row>
        <row r="3648">
          <cell r="A3648">
            <v>20043</v>
          </cell>
          <cell r="B3648" t="str">
            <v>INSUMO NACIONAL CAIXA</v>
          </cell>
          <cell r="C3648" t="str">
            <v>REDUCAO EXCENTRICA PVC P/ ESG PREDIAL DN 100 X 50MM</v>
          </cell>
          <cell r="D3648" t="str">
            <v>UN</v>
          </cell>
          <cell r="E3648">
            <v>2.86</v>
          </cell>
        </row>
        <row r="3649">
          <cell r="A3649">
            <v>20044</v>
          </cell>
          <cell r="B3649" t="str">
            <v>INSUMO NACIONAL CAIXA</v>
          </cell>
          <cell r="C3649" t="str">
            <v>REDUCAO EXCENTRICA PVC P/ ESG PREDIAL DN 100 X 75MM</v>
          </cell>
          <cell r="D3649" t="str">
            <v>UN</v>
          </cell>
          <cell r="E3649">
            <v>3.49</v>
          </cell>
        </row>
        <row r="3650">
          <cell r="A3650">
            <v>20045</v>
          </cell>
          <cell r="B3650" t="str">
            <v>INSUMO NACIONAL CAIXA</v>
          </cell>
          <cell r="C3650" t="str">
            <v>REDUCAO EXCENTRICA PVC, SERIE R, DN 75 X 50 MM, PARA ESGOTOPREDIAL</v>
          </cell>
          <cell r="D3650" t="str">
            <v>UN</v>
          </cell>
          <cell r="E3650">
            <v>4.55</v>
          </cell>
        </row>
        <row r="3651">
          <cell r="A3651">
            <v>20046</v>
          </cell>
          <cell r="B3651" t="str">
            <v>INSUMO NACIONAL CAIXA</v>
          </cell>
          <cell r="C3651" t="str">
            <v>REDUCAO EXCENTRICA PVC, SERIE R, DN 100 X 75 MM, PARA ESGOTOPREDIAL</v>
          </cell>
          <cell r="D3651" t="str">
            <v>UN</v>
          </cell>
          <cell r="E3651">
            <v>9.6</v>
          </cell>
        </row>
        <row r="3652">
          <cell r="A3652">
            <v>20047</v>
          </cell>
          <cell r="B3652" t="str">
            <v>INSUMO NACIONAL CAIXA</v>
          </cell>
          <cell r="C3652" t="str">
            <v>REDUCAO EXCENTRICA PVC, SERIE R, DN 150 X 100 MM, PARA ESGOTO PREDIAL</v>
          </cell>
          <cell r="D3652" t="str">
            <v>UN</v>
          </cell>
          <cell r="E3652">
            <v>27.81</v>
          </cell>
        </row>
        <row r="3653">
          <cell r="A3653">
            <v>20053</v>
          </cell>
          <cell r="B3653" t="str">
            <v>INSUMO NACIONAL CAIXA</v>
          </cell>
          <cell r="C3653" t="str">
            <v>REDUCAO EXCENTRICA PVC LEVE DN 200 X 150MM</v>
          </cell>
          <cell r="D3653" t="str">
            <v>UN</v>
          </cell>
          <cell r="E3653">
            <v>42.92</v>
          </cell>
        </row>
        <row r="3654">
          <cell r="A3654">
            <v>20055</v>
          </cell>
          <cell r="B3654" t="str">
            <v>INSUMO NACIONAL CAIXA</v>
          </cell>
          <cell r="C3654" t="str">
            <v>REGISTRO DE ESFERA, PVC, COM VOLANTE, VS, ROSCAVEL, DN 1", COM CORPO DIVIDIDO</v>
          </cell>
          <cell r="D3654" t="str">
            <v>UN</v>
          </cell>
          <cell r="E3654">
            <v>20.57</v>
          </cell>
        </row>
        <row r="3655">
          <cell r="A3655">
            <v>20058</v>
          </cell>
          <cell r="B3655" t="str">
            <v>INSUMO NACIONAL CAIXA</v>
          </cell>
          <cell r="C3655" t="str">
            <v>!EM PROCESSO DE DESATIVACAO! FIO DE COBRE NU 4 MM2</v>
          </cell>
          <cell r="D3655" t="str">
            <v>KG</v>
          </cell>
          <cell r="E3655">
            <v>1.94</v>
          </cell>
        </row>
        <row r="3656">
          <cell r="A3656">
            <v>20059</v>
          </cell>
          <cell r="B3656" t="str">
            <v>INSUMO NACIONAL CAIXA</v>
          </cell>
          <cell r="C3656" t="str">
            <v>ESQUADRO EXTERNO PARA CALHA PLUVIAL, PVC DIAMETRO ENTRE 119E 170 MM, PARA DRENAGEM PREDIAL</v>
          </cell>
          <cell r="D3656" t="str">
            <v>UN</v>
          </cell>
          <cell r="E3656">
            <v>10.72</v>
          </cell>
        </row>
        <row r="3657">
          <cell r="A3657">
            <v>20060</v>
          </cell>
          <cell r="B3657" t="str">
            <v>INSUMO NACIONAL CAIXA</v>
          </cell>
          <cell r="C3657" t="str">
            <v>ESQUADRO INTERNO PARA CALHA PLUVIAL, PVC DIAMETRO ENTRE 119E 170 MM, PARA DRENAGEM PREDIAL</v>
          </cell>
          <cell r="D3657" t="str">
            <v>UN</v>
          </cell>
          <cell r="E3657">
            <v>10.72</v>
          </cell>
        </row>
        <row r="3658">
          <cell r="A3658">
            <v>20061</v>
          </cell>
          <cell r="B3658" t="str">
            <v>INSUMO NACIONAL CAIXA</v>
          </cell>
          <cell r="C3658" t="str">
            <v>SUPORTE DE PVC PARA CALHA PLUVIAL, DIAMETRO ENTRE 119 E 170MM, PARA DRENAGEM PREDIAL</v>
          </cell>
          <cell r="D3658" t="str">
            <v>UN</v>
          </cell>
          <cell r="E3658">
            <v>2.16</v>
          </cell>
        </row>
        <row r="3659">
          <cell r="A3659">
            <v>20062</v>
          </cell>
          <cell r="B3659" t="str">
            <v>INSUMO NACIONAL CAIXA</v>
          </cell>
          <cell r="C3659" t="str">
            <v>HASTE METALICA PARA FIXACAO DE CALHA PLUVIAL,  ZINCADA, DOBRADA 90 GRAUS</v>
          </cell>
          <cell r="D3659" t="str">
            <v>UN</v>
          </cell>
          <cell r="E3659">
            <v>9.39</v>
          </cell>
        </row>
        <row r="3660">
          <cell r="A3660">
            <v>20063</v>
          </cell>
          <cell r="B3660" t="str">
            <v>INSUMO NACIONAL CAIXA</v>
          </cell>
          <cell r="C3660" t="str">
            <v>ACOPLAMENTO DE CONDUTOR PLUVIAL, EM PVC, DIAMETRO ENTRE 80 E100 MM, PARA DRENAGEM PREDIAL</v>
          </cell>
          <cell r="D3660" t="str">
            <v>UN</v>
          </cell>
          <cell r="E3660">
            <v>2.71</v>
          </cell>
        </row>
        <row r="3661">
          <cell r="A3661">
            <v>20065</v>
          </cell>
          <cell r="B3661" t="str">
            <v>INSUMO NACIONAL CAIXA</v>
          </cell>
          <cell r="C3661" t="str">
            <v>TUBO PVC  SERIE NORMAL, DN 150 MM, PARA ESGOTO  PREDIAL (NBR5688)</v>
          </cell>
          <cell r="D3661" t="str">
            <v>M</v>
          </cell>
          <cell r="E3661">
            <v>21.35</v>
          </cell>
        </row>
        <row r="3662">
          <cell r="A3662">
            <v>20067</v>
          </cell>
          <cell r="B3662" t="str">
            <v>INSUMO NACIONAL CAIXA</v>
          </cell>
          <cell r="C3662" t="str">
            <v>TUBO PVC, PBV, SERIE R, DN 40 MM, PARA ESGOTO OU AGUAS PLUVIAIS PREDIAL (NBR 5688)</v>
          </cell>
          <cell r="D3662" t="str">
            <v>M</v>
          </cell>
          <cell r="E3662">
            <v>6.2</v>
          </cell>
        </row>
        <row r="3663">
          <cell r="A3663">
            <v>20068</v>
          </cell>
          <cell r="B3663" t="str">
            <v>INSUMO NACIONAL CAIXA</v>
          </cell>
          <cell r="C3663" t="str">
            <v>TUBO PVC, PBV, SERIE R, DN 50 MM, PARA ESGOTO OU AGUAS PLUVIAIS PREDIAL (NBR 5688)</v>
          </cell>
          <cell r="D3663" t="str">
            <v>M</v>
          </cell>
          <cell r="E3663">
            <v>8.24</v>
          </cell>
        </row>
        <row r="3664">
          <cell r="A3664">
            <v>20069</v>
          </cell>
          <cell r="B3664" t="str">
            <v>INSUMO NACIONAL CAIXA</v>
          </cell>
          <cell r="C3664" t="str">
            <v>TUBO PVC, PL, SERIE R, DN 40 MM, PARA ESGOTO OU AGUAS PLUVIAIS PREDIAL (NBR 5688)</v>
          </cell>
          <cell r="D3664" t="str">
            <v>M</v>
          </cell>
          <cell r="E3664">
            <v>6.62</v>
          </cell>
        </row>
        <row r="3665">
          <cell r="A3665">
            <v>20070</v>
          </cell>
          <cell r="B3665" t="str">
            <v>INSUMO NACIONAL CAIXA</v>
          </cell>
          <cell r="C3665" t="str">
            <v>TUBO PVC, PL, SERIE R, DN 50 MM, PARA ESGOTO OU AGUAS PLUVIAIS PREDIAL (NBR 5688)</v>
          </cell>
          <cell r="D3665" t="str">
            <v>M</v>
          </cell>
          <cell r="E3665">
            <v>8.4</v>
          </cell>
        </row>
        <row r="3666">
          <cell r="A3666">
            <v>20071</v>
          </cell>
          <cell r="B3666" t="str">
            <v>INSUMO NACIONAL CAIXA</v>
          </cell>
          <cell r="C3666" t="str">
            <v>TUBO PVC, PL, SERIE R, DN 75 MM, PARA ESGOTO OU AGUAS PLUVIAIS PREDIAL (NBR 5688)</v>
          </cell>
          <cell r="D3666" t="str">
            <v>M</v>
          </cell>
          <cell r="E3666">
            <v>10.71</v>
          </cell>
        </row>
        <row r="3667">
          <cell r="A3667">
            <v>20072</v>
          </cell>
          <cell r="B3667" t="str">
            <v>INSUMO NACIONAL CAIXA</v>
          </cell>
          <cell r="C3667" t="str">
            <v>TUBO PVC, PL, SERIE R, DN 100 MM, PARA ESGOTO OU AGUAS PLUVIAIS PREDIAL (NBR 5688)</v>
          </cell>
          <cell r="D3667" t="str">
            <v>M</v>
          </cell>
          <cell r="E3667">
            <v>18</v>
          </cell>
        </row>
        <row r="3668">
          <cell r="A3668">
            <v>20073</v>
          </cell>
          <cell r="B3668" t="str">
            <v>INSUMO NACIONAL CAIXA</v>
          </cell>
          <cell r="C3668" t="str">
            <v>TUBO PVC, PL, SERIE R, DN 150 MM, PARA ESGOTO OU AGUAS PLUVIAIS PREDIAL (NBR 5688)</v>
          </cell>
          <cell r="D3668" t="str">
            <v>M</v>
          </cell>
          <cell r="E3668">
            <v>37.24</v>
          </cell>
        </row>
        <row r="3669">
          <cell r="A3669">
            <v>20074</v>
          </cell>
          <cell r="B3669" t="str">
            <v>INSUMO NACIONAL CAIXA</v>
          </cell>
          <cell r="C3669" t="str">
            <v>ADAPTADOR, PVC PBA, A LUVA DE FIBROCIMENTO, DN 50 / DE 60 MM</v>
          </cell>
          <cell r="D3669" t="str">
            <v>UN</v>
          </cell>
          <cell r="E3669">
            <v>48.1</v>
          </cell>
        </row>
        <row r="3670">
          <cell r="A3670">
            <v>20075</v>
          </cell>
          <cell r="B3670" t="str">
            <v>INSUMO NACIONAL CAIXA</v>
          </cell>
          <cell r="C3670" t="str">
            <v>ADAPTADOR, PVC PB,A A LUVA DE FIBROCIMENTO, DN 75 / DE 85 MM</v>
          </cell>
          <cell r="D3670" t="str">
            <v>UN</v>
          </cell>
          <cell r="E3670">
            <v>87.41</v>
          </cell>
        </row>
        <row r="3671">
          <cell r="A3671">
            <v>20076</v>
          </cell>
          <cell r="B3671" t="str">
            <v>INSUMO NACIONAL CAIXA</v>
          </cell>
          <cell r="C3671" t="str">
            <v>ADAPTADOR, PVC PBA, A LUVA DE FIBROCIMENTO, DN 100 / DE 110MM</v>
          </cell>
          <cell r="D3671" t="str">
            <v>UN</v>
          </cell>
          <cell r="E3671">
            <v>162.77000000000001</v>
          </cell>
        </row>
        <row r="3672">
          <cell r="A3672">
            <v>20078</v>
          </cell>
          <cell r="B3672" t="str">
            <v>INSUMO NACIONAL CAIXA</v>
          </cell>
          <cell r="C3672" t="str">
            <v>PASTA LUBRIFICANTE PARA TUBOS E CONEXOES COM JUNTA ELASTICA(USO EM PVC, ACO, POLIETILENO E OUTROS) ( DE *400* G)</v>
          </cell>
          <cell r="D3672" t="str">
            <v>UN</v>
          </cell>
          <cell r="E3672">
            <v>16.14</v>
          </cell>
        </row>
        <row r="3673">
          <cell r="A3673">
            <v>20079</v>
          </cell>
          <cell r="B3673" t="str">
            <v>INSUMO NACIONAL CAIXA</v>
          </cell>
          <cell r="C3673" t="str">
            <v>PASTA LUBRIFICANTE PARA TUBOS E CONEXOES COM JUNTA ELASTICA(USO EM PVC, ACO, POLIETILENO E OUTROS) (POTE DE 3.500* G)</v>
          </cell>
          <cell r="D3673" t="str">
            <v>UN</v>
          </cell>
          <cell r="E3673">
            <v>100.67</v>
          </cell>
        </row>
        <row r="3674">
          <cell r="A3674">
            <v>20080</v>
          </cell>
          <cell r="B3674" t="str">
            <v>INSUMO NACIONAL CAIXA</v>
          </cell>
          <cell r="C3674" t="str">
            <v>ADESIVO PLASTICO PARA PVC, FRASCO COM 175 GR</v>
          </cell>
          <cell r="D3674" t="str">
            <v>UN</v>
          </cell>
          <cell r="E3674">
            <v>13.99</v>
          </cell>
        </row>
        <row r="3675">
          <cell r="A3675">
            <v>20082</v>
          </cell>
          <cell r="B3675" t="str">
            <v>INSUMO NACIONAL CAIXA</v>
          </cell>
          <cell r="C3675" t="str">
            <v>SOLUCAO LIMPADORA PARA PVC, FRASCO COM 200 CM3</v>
          </cell>
          <cell r="D3675" t="str">
            <v>UN</v>
          </cell>
          <cell r="E3675">
            <v>14.91</v>
          </cell>
        </row>
        <row r="3676">
          <cell r="A3676">
            <v>20083</v>
          </cell>
          <cell r="B3676" t="str">
            <v>INSUMO NACIONAL CAIXA</v>
          </cell>
          <cell r="C3676" t="str">
            <v>SOLUCAO LIMPADORA PARA PVC, FRASCO COM 1000 CM3</v>
          </cell>
          <cell r="D3676" t="str">
            <v>UN</v>
          </cell>
          <cell r="E3676">
            <v>38.28</v>
          </cell>
        </row>
        <row r="3677">
          <cell r="A3677">
            <v>20084</v>
          </cell>
          <cell r="B3677" t="str">
            <v>INSUMO NACIONAL CAIXA</v>
          </cell>
          <cell r="C3677" t="str">
            <v>ANEL BORRACHA, DN 40 MM, PARA TUBO SERIE REFORCADA ESGOTO PREDIAL</v>
          </cell>
          <cell r="D3677" t="str">
            <v>UN</v>
          </cell>
          <cell r="E3677">
            <v>1.01</v>
          </cell>
        </row>
        <row r="3678">
          <cell r="A3678">
            <v>20085</v>
          </cell>
          <cell r="B3678" t="str">
            <v>INSUMO NACIONAL CAIXA</v>
          </cell>
          <cell r="C3678" t="str">
            <v>ANEL BORRACHA, DN 50 MM, PARA TUBO SERIE REFORCADA ESGOTO PREDIAL</v>
          </cell>
          <cell r="D3678" t="str">
            <v>UN</v>
          </cell>
          <cell r="E3678">
            <v>0.94</v>
          </cell>
        </row>
        <row r="3679">
          <cell r="A3679">
            <v>20086</v>
          </cell>
          <cell r="B3679" t="str">
            <v>INSUMO NACIONAL CAIXA</v>
          </cell>
          <cell r="C3679" t="str">
            <v>BUCHA DE REDUCAO DE PVC, SOLDAVEL, LONGA, 50 X 40 MM, PARA ESGOTO PREDIAL</v>
          </cell>
          <cell r="D3679" t="str">
            <v>UN</v>
          </cell>
          <cell r="E3679">
            <v>1.61</v>
          </cell>
        </row>
        <row r="3680">
          <cell r="A3680">
            <v>20087</v>
          </cell>
          <cell r="B3680" t="str">
            <v>INSUMO NACIONAL CAIXA</v>
          </cell>
          <cell r="C3680" t="str">
            <v>CAP PVC, SERIE R, DN 75 MM, PARA ESGOTO PREDIAL</v>
          </cell>
          <cell r="D3680" t="str">
            <v>UN</v>
          </cell>
          <cell r="E3680">
            <v>5.67</v>
          </cell>
        </row>
        <row r="3681">
          <cell r="A3681">
            <v>20088</v>
          </cell>
          <cell r="B3681" t="str">
            <v>INSUMO NACIONAL CAIXA</v>
          </cell>
          <cell r="C3681" t="str">
            <v>CAP PVC, SERIE R, DN 100 MM, PARA ESGOTO PREDIAL</v>
          </cell>
          <cell r="D3681" t="str">
            <v>UN</v>
          </cell>
          <cell r="E3681">
            <v>8.39</v>
          </cell>
        </row>
        <row r="3682">
          <cell r="A3682">
            <v>20089</v>
          </cell>
          <cell r="B3682" t="str">
            <v>INSUMO NACIONAL CAIXA</v>
          </cell>
          <cell r="C3682" t="str">
            <v>CAP PVC, SERIE R, DN 150 MM, PARA ESGOTO PREDIAL</v>
          </cell>
          <cell r="D3682" t="str">
            <v>UN</v>
          </cell>
          <cell r="E3682">
            <v>41.8</v>
          </cell>
        </row>
        <row r="3683">
          <cell r="A3683">
            <v>20092</v>
          </cell>
          <cell r="B3683" t="str">
            <v>INSUMO NACIONAL CAIXA</v>
          </cell>
          <cell r="C3683" t="str">
            <v>CAP PVC, SOLDAVEL, PARA TUBO LEVE, DN 200 MM, LINHA LEVE PARA ESGOTO PREDIAL</v>
          </cell>
          <cell r="D3683" t="str">
            <v>UN</v>
          </cell>
          <cell r="E3683">
            <v>35.74</v>
          </cell>
        </row>
        <row r="3684">
          <cell r="A3684">
            <v>20093</v>
          </cell>
          <cell r="B3684" t="str">
            <v>INSUMO NACIONAL CAIXA</v>
          </cell>
          <cell r="C3684" t="str">
            <v>COLAR TOMADA PVC, COM TRAVAS, SAIDA ROSCAVEL COM BUCHA DE LATAO, DE 110 MM X 3/4", PARA LIGACAO PREDIAL DE AGUA</v>
          </cell>
          <cell r="D3684" t="str">
            <v>UN</v>
          </cell>
          <cell r="E3684">
            <v>25.32</v>
          </cell>
        </row>
        <row r="3685">
          <cell r="A3685">
            <v>20094</v>
          </cell>
          <cell r="B3685" t="str">
            <v>INSUMO NACIONAL CAIXA</v>
          </cell>
          <cell r="C3685" t="str">
            <v>CURVA CURTA PVC, PB, JE, 45 GRAUS, DN 100 MM, PARA REDE COLETORA ESGOTO (NBR 10569)</v>
          </cell>
          <cell r="D3685" t="str">
            <v>UN</v>
          </cell>
          <cell r="E3685">
            <v>8.89</v>
          </cell>
        </row>
        <row r="3686">
          <cell r="A3686">
            <v>20095</v>
          </cell>
          <cell r="B3686" t="str">
            <v>INSUMO NACIONAL CAIXA</v>
          </cell>
          <cell r="C3686" t="str">
            <v>CURVA CURTA PVC, PB, JE, 90 GRAUS, DN 100 MM, PARA REDE COLETORA ESGOTO (NBR 10569)</v>
          </cell>
          <cell r="D3686" t="str">
            <v>UN</v>
          </cell>
          <cell r="E3686">
            <v>15.06</v>
          </cell>
        </row>
        <row r="3687">
          <cell r="A3687">
            <v>20096</v>
          </cell>
          <cell r="B3687" t="str">
            <v>INSUMO NACIONAL CAIXA</v>
          </cell>
          <cell r="C3687" t="str">
            <v>CURVA PVC, SERIE R, 87.30 GRAUS, CURTA, 75 MM, PARA ESGOTO PREDIAL (PARA PE-DE-COLUNA)</v>
          </cell>
          <cell r="D3687" t="str">
            <v>UN</v>
          </cell>
          <cell r="E3687">
            <v>13.76</v>
          </cell>
        </row>
        <row r="3688">
          <cell r="A3688">
            <v>20097</v>
          </cell>
          <cell r="B3688" t="str">
            <v>INSUMO NACIONAL CAIXA</v>
          </cell>
          <cell r="C3688" t="str">
            <v>CURVA PVC, SERIE R, 87.30 GRAUS, CURTA, 100 MM, PARA ESGOTOPREDIAL (PARA PE-DE-COLUNA)</v>
          </cell>
          <cell r="D3688" t="str">
            <v>UN</v>
          </cell>
          <cell r="E3688">
            <v>23.87</v>
          </cell>
        </row>
        <row r="3689">
          <cell r="A3689">
            <v>20098</v>
          </cell>
          <cell r="B3689" t="str">
            <v>INSUMO NACIONAL CAIXA</v>
          </cell>
          <cell r="C3689" t="str">
            <v>CURVA PVC, SERIE R, 87.30 GRAUS, CURTA, 150 MM, PARA ESGOTOPREDIAL (PARA PE-DE-COLUNA)</v>
          </cell>
          <cell r="D3689" t="str">
            <v>UN</v>
          </cell>
          <cell r="E3689">
            <v>172.17</v>
          </cell>
        </row>
        <row r="3690">
          <cell r="A3690">
            <v>20103</v>
          </cell>
          <cell r="B3690" t="str">
            <v>INSUMO NACIONAL CAIXA</v>
          </cell>
          <cell r="C3690" t="str">
            <v>CURVA PVC LEVE, 90 GRAUS, COM PONTA E BOLSA LISA, DN 200 MM</v>
          </cell>
          <cell r="D3690" t="str">
            <v>UN</v>
          </cell>
          <cell r="E3690">
            <v>115.64</v>
          </cell>
        </row>
        <row r="3691">
          <cell r="A3691">
            <v>20104</v>
          </cell>
          <cell r="B3691" t="str">
            <v>INSUMO NACIONAL CAIXA</v>
          </cell>
          <cell r="C3691" t="str">
            <v>CURVA PVC LEVE, 90 GRAUS, COM PONTA E BOLSA LISA, DN 250 MM</v>
          </cell>
          <cell r="D3691" t="str">
            <v>UN</v>
          </cell>
          <cell r="E3691">
            <v>293.36</v>
          </cell>
        </row>
        <row r="3692">
          <cell r="A3692">
            <v>20105</v>
          </cell>
          <cell r="B3692" t="str">
            <v>INSUMO NACIONAL CAIXA</v>
          </cell>
          <cell r="C3692" t="str">
            <v>CURVA PVC LEVE, 90 GRAUS, COM PONTA E BOLSA LISA, DN 300 MM</v>
          </cell>
          <cell r="D3692" t="str">
            <v>UN</v>
          </cell>
          <cell r="E3692">
            <v>456.96</v>
          </cell>
        </row>
        <row r="3693">
          <cell r="A3693">
            <v>20106</v>
          </cell>
          <cell r="B3693" t="str">
            <v>INSUMO NACIONAL CAIXA</v>
          </cell>
          <cell r="C3693" t="str">
            <v>EXTREMIDADE/TUBETE PARA HIDROMETRO PVC, COM ROSCA, CURTA, SEM BUCHA LATAO, 1/2"</v>
          </cell>
          <cell r="D3693" t="str">
            <v>UN</v>
          </cell>
          <cell r="E3693">
            <v>2.6</v>
          </cell>
        </row>
        <row r="3694">
          <cell r="A3694">
            <v>20107</v>
          </cell>
          <cell r="B3694" t="str">
            <v>INSUMO NACIONAL CAIXA</v>
          </cell>
          <cell r="C3694" t="str">
            <v>EXTREMIDADE/TUBETE PARA HIDROMETRO PVC, COM ROSCA, CURTA, SEM BUCHA LATAO, 3/4"</v>
          </cell>
          <cell r="D3694" t="str">
            <v>UN</v>
          </cell>
          <cell r="E3694">
            <v>2.79</v>
          </cell>
        </row>
        <row r="3695">
          <cell r="A3695">
            <v>20108</v>
          </cell>
          <cell r="B3695" t="str">
            <v>INSUMO NACIONAL CAIXA</v>
          </cell>
          <cell r="C3695" t="str">
            <v>EXTREMIDADE/TUBETE PARA HIDROMETRO PVC, COM ROSCA, LONGA, SEM BUCHA LATAO, 1/2"</v>
          </cell>
          <cell r="D3695" t="str">
            <v>UN</v>
          </cell>
          <cell r="E3695">
            <v>2.4900000000000002</v>
          </cell>
        </row>
        <row r="3696">
          <cell r="A3696">
            <v>20109</v>
          </cell>
          <cell r="B3696" t="str">
            <v>INSUMO NACIONAL CAIXA</v>
          </cell>
          <cell r="C3696" t="str">
            <v>EXTREMIDADE/TUBETE PARA HIDROMETRO PVC, COM ROSCA, LONGA, SEM BUCHA LATAO, 3/4"</v>
          </cell>
          <cell r="D3696" t="str">
            <v>UN</v>
          </cell>
          <cell r="E3696">
            <v>3.93</v>
          </cell>
        </row>
        <row r="3697">
          <cell r="A3697">
            <v>20111</v>
          </cell>
          <cell r="B3697" t="str">
            <v>INSUMO NACIONAL CAIXA</v>
          </cell>
          <cell r="C3697" t="str">
            <v>FITA ISOLANTE ADESIVA ANTICHAMA, USO ATE 750 V, EM ROLO DE 19 MM X 20 M</v>
          </cell>
          <cell r="D3697" t="str">
            <v>UN</v>
          </cell>
          <cell r="E3697">
            <v>4.42</v>
          </cell>
        </row>
        <row r="3698">
          <cell r="A3698">
            <v>20128</v>
          </cell>
          <cell r="B3698" t="str">
            <v>INSUMO NACIONAL CAIXA</v>
          </cell>
          <cell r="C3698" t="str">
            <v>JOELHO PVC LEVE, 45 GRAUS, DN 150 MM, PARA ESGOTO PREDIAL</v>
          </cell>
          <cell r="D3698" t="str">
            <v>UN</v>
          </cell>
          <cell r="E3698">
            <v>30.48</v>
          </cell>
        </row>
        <row r="3699">
          <cell r="A3699">
            <v>20129</v>
          </cell>
          <cell r="B3699" t="str">
            <v>INSUMO NACIONAL CAIXA</v>
          </cell>
          <cell r="C3699" t="str">
            <v>JOELHO PVC LEVE, 45 GRAUS, DN 200 MM, PARA ESGOTO PREDIAL</v>
          </cell>
          <cell r="D3699" t="str">
            <v>UN</v>
          </cell>
          <cell r="E3699">
            <v>68.930000000000007</v>
          </cell>
        </row>
        <row r="3700">
          <cell r="A3700">
            <v>20131</v>
          </cell>
          <cell r="B3700" t="str">
            <v>INSUMO NACIONAL CAIXA</v>
          </cell>
          <cell r="C3700" t="str">
            <v>JOELHO PVC LEVE, 90 GRAUS, DN 150 MM, PARA ESGOTO PREDIAL</v>
          </cell>
          <cell r="D3700" t="str">
            <v>UN</v>
          </cell>
          <cell r="E3700">
            <v>27.45</v>
          </cell>
        </row>
        <row r="3701">
          <cell r="A3701">
            <v>20132</v>
          </cell>
          <cell r="B3701" t="str">
            <v>INSUMO NACIONAL CAIXA</v>
          </cell>
          <cell r="C3701" t="str">
            <v>JOELHO PVC LEVE, 90 GRAUS, DN 200 MM, PARA ESGOTO PREDIAL</v>
          </cell>
          <cell r="D3701" t="str">
            <v>UN</v>
          </cell>
          <cell r="E3701">
            <v>62.06</v>
          </cell>
        </row>
        <row r="3702">
          <cell r="A3702">
            <v>20136</v>
          </cell>
          <cell r="B3702" t="str">
            <v>INSUMO NACIONAL CAIXA</v>
          </cell>
          <cell r="C3702" t="str">
            <v>JUNCAO SIMPLES, PVC LEVE, 150 MM, PARA ESGOTO PREDIAL</v>
          </cell>
          <cell r="D3702" t="str">
            <v>UN</v>
          </cell>
          <cell r="E3702">
            <v>91.08</v>
          </cell>
        </row>
        <row r="3703">
          <cell r="A3703">
            <v>20138</v>
          </cell>
          <cell r="B3703" t="str">
            <v>INSUMO NACIONAL CAIXA</v>
          </cell>
          <cell r="C3703" t="str">
            <v>JUNCAO DE REDUCAO SIMPLES, COM BOLSA PARA ANEL, PVC LEVE,  150 X 100 MM, PARA ESGOTO PREDIAL</v>
          </cell>
          <cell r="D3703" t="str">
            <v>UN</v>
          </cell>
          <cell r="E3703">
            <v>61.03</v>
          </cell>
        </row>
        <row r="3704">
          <cell r="A3704">
            <v>20139</v>
          </cell>
          <cell r="B3704" t="str">
            <v>INSUMO NACIONAL CAIXA</v>
          </cell>
          <cell r="C3704" t="str">
            <v>JUNCAO DUPLA, PVC SERIE R, DN 100 X 100 X 100 MM, PARA ESGOTO PREDIAL</v>
          </cell>
          <cell r="D3704" t="str">
            <v>UN</v>
          </cell>
          <cell r="E3704">
            <v>39.96</v>
          </cell>
        </row>
        <row r="3705">
          <cell r="A3705">
            <v>20140</v>
          </cell>
          <cell r="B3705" t="str">
            <v>INSUMO NACIONAL CAIXA</v>
          </cell>
          <cell r="C3705" t="str">
            <v>JUNCAO SIMPLES, PVC SERIE R, DN 40 X 40 MM, PARA ESGOTO PREDIAL</v>
          </cell>
          <cell r="D3705" t="str">
            <v>UN</v>
          </cell>
          <cell r="E3705">
            <v>5.35</v>
          </cell>
        </row>
        <row r="3706">
          <cell r="A3706">
            <v>20141</v>
          </cell>
          <cell r="B3706" t="str">
            <v>INSUMO NACIONAL CAIXA</v>
          </cell>
          <cell r="C3706" t="str">
            <v>JUNCAO SIMPLES, PVC SERIE R, DN 50 X 50 MM, PARA ESGOTO PREDIAL</v>
          </cell>
          <cell r="D3706" t="str">
            <v>UN</v>
          </cell>
          <cell r="E3706">
            <v>8.0399999999999991</v>
          </cell>
        </row>
        <row r="3707">
          <cell r="A3707">
            <v>20142</v>
          </cell>
          <cell r="B3707" t="str">
            <v>INSUMO NACIONAL CAIXA</v>
          </cell>
          <cell r="C3707" t="str">
            <v>JUNCAO SIMPLES, PVC SERIE R, DN 75 X 75 MM, PARA ESGOTO PREDIAL</v>
          </cell>
          <cell r="D3707" t="str">
            <v>UN</v>
          </cell>
          <cell r="E3707">
            <v>20.420000000000002</v>
          </cell>
        </row>
        <row r="3708">
          <cell r="A3708">
            <v>20143</v>
          </cell>
          <cell r="B3708" t="str">
            <v>INSUMO NACIONAL CAIXA</v>
          </cell>
          <cell r="C3708" t="str">
            <v>JUNCAO SIMPLES, PVC SERIE R, DN 100 X 75 MM, PARA ESGOTO PREDIAL</v>
          </cell>
          <cell r="D3708" t="str">
            <v>UN</v>
          </cell>
          <cell r="E3708">
            <v>30.99</v>
          </cell>
        </row>
        <row r="3709">
          <cell r="A3709">
            <v>20144</v>
          </cell>
          <cell r="B3709" t="str">
            <v>INSUMO NACIONAL CAIXA</v>
          </cell>
          <cell r="C3709" t="str">
            <v>JUNCAO SIMPLES, PVC SERIE R, DN 100 X 100 MM, PARA ESGOTO PREDIAL</v>
          </cell>
          <cell r="D3709" t="str">
            <v>UN</v>
          </cell>
          <cell r="E3709">
            <v>32.200000000000003</v>
          </cell>
        </row>
        <row r="3710">
          <cell r="A3710">
            <v>20145</v>
          </cell>
          <cell r="B3710" t="str">
            <v>INSUMO NACIONAL CAIXA</v>
          </cell>
          <cell r="C3710" t="str">
            <v>JUNCAO SIMPLES, PVC SERIE R, DN 150 X 100 MM, PARA ESGOTO PREDIAL</v>
          </cell>
          <cell r="D3710" t="str">
            <v>UN</v>
          </cell>
          <cell r="E3710">
            <v>74.27</v>
          </cell>
        </row>
        <row r="3711">
          <cell r="A3711">
            <v>20146</v>
          </cell>
          <cell r="B3711" t="str">
            <v>INSUMO NACIONAL CAIXA</v>
          </cell>
          <cell r="C3711" t="str">
            <v>JUNCAO SIMPLES, PVC SERIE R, DN 150 X 150 MM, PARA ESGOTO PREDIAL</v>
          </cell>
          <cell r="D3711" t="str">
            <v>UN</v>
          </cell>
          <cell r="E3711">
            <v>90.32</v>
          </cell>
        </row>
        <row r="3712">
          <cell r="A3712">
            <v>20147</v>
          </cell>
          <cell r="B3712" t="str">
            <v>INSUMO NACIONAL CAIXA</v>
          </cell>
          <cell r="C3712" t="str">
            <v>JOELHO PVC, SOLDAVEL, COM BUCHA DE LATAO, 90 GRAUS, 25 MM X1/2", PARA AGUA FRIA PREDIAL</v>
          </cell>
          <cell r="D3712" t="str">
            <v>UN</v>
          </cell>
          <cell r="E3712">
            <v>4.07</v>
          </cell>
        </row>
        <row r="3713">
          <cell r="A3713">
            <v>20148</v>
          </cell>
          <cell r="B3713" t="str">
            <v>INSUMO NACIONAL CAIXA</v>
          </cell>
          <cell r="C3713" t="str">
            <v>JOELHO, PVC SERIE R, 45 GRAUS, DN 40 MM, PARA ESGOTO PREDIAL</v>
          </cell>
          <cell r="D3713" t="str">
            <v>UN</v>
          </cell>
          <cell r="E3713">
            <v>2.59</v>
          </cell>
        </row>
        <row r="3714">
          <cell r="A3714">
            <v>20149</v>
          </cell>
          <cell r="B3714" t="str">
            <v>INSUMO NACIONAL CAIXA</v>
          </cell>
          <cell r="C3714" t="str">
            <v>JOELHO, PVC SERIE R, 45 GRAUS, DN 50 MM, PARA ESGOTO PREDIAL</v>
          </cell>
          <cell r="D3714" t="str">
            <v>UN</v>
          </cell>
          <cell r="E3714">
            <v>3.9</v>
          </cell>
        </row>
        <row r="3715">
          <cell r="A3715">
            <v>20150</v>
          </cell>
          <cell r="B3715" t="str">
            <v>INSUMO NACIONAL CAIXA</v>
          </cell>
          <cell r="C3715" t="str">
            <v>JOELHO, PVC SERIE R, 45 GRAUS, DN 75 MM, PARA ESGOTO PREDIAL</v>
          </cell>
          <cell r="D3715" t="str">
            <v>UN</v>
          </cell>
          <cell r="E3715">
            <v>10.26</v>
          </cell>
        </row>
        <row r="3716">
          <cell r="A3716">
            <v>20151</v>
          </cell>
          <cell r="B3716" t="str">
            <v>INSUMO NACIONAL CAIXA</v>
          </cell>
          <cell r="C3716" t="str">
            <v>JOELHO, PVC SERIE R, 45 GRAUS, DN 100 MM, PARA ESGOTO PREDIAL</v>
          </cell>
          <cell r="D3716" t="str">
            <v>UN</v>
          </cell>
          <cell r="E3716">
            <v>14.1</v>
          </cell>
        </row>
        <row r="3717">
          <cell r="A3717">
            <v>20152</v>
          </cell>
          <cell r="B3717" t="str">
            <v>INSUMO NACIONAL CAIXA</v>
          </cell>
          <cell r="C3717" t="str">
            <v>JOELHO, PVC SERIE R, 45 GRAUS, DN 150 MM, PARA ESGOTO PREDIAL</v>
          </cell>
          <cell r="D3717" t="str">
            <v>UN</v>
          </cell>
          <cell r="E3717">
            <v>44.71</v>
          </cell>
        </row>
        <row r="3718">
          <cell r="A3718">
            <v>20154</v>
          </cell>
          <cell r="B3718" t="str">
            <v>INSUMO NACIONAL CAIXA</v>
          </cell>
          <cell r="C3718" t="str">
            <v>JOELHO, PVC SERIE R, 90 GRAUS, DN 40 MM, PARA ESGOTO PREDIAL</v>
          </cell>
          <cell r="D3718" t="str">
            <v>UN</v>
          </cell>
          <cell r="E3718">
            <v>2.85</v>
          </cell>
        </row>
        <row r="3719">
          <cell r="A3719">
            <v>20155</v>
          </cell>
          <cell r="B3719" t="str">
            <v>INSUMO NACIONAL CAIXA</v>
          </cell>
          <cell r="C3719" t="str">
            <v>JOELHO, PVC SERIE R, 90 GRAUS, DN 50 MM, PARA ESGOTO PREDIAL</v>
          </cell>
          <cell r="D3719" t="str">
            <v>UN</v>
          </cell>
          <cell r="E3719">
            <v>4.47</v>
          </cell>
        </row>
        <row r="3720">
          <cell r="A3720">
            <v>20156</v>
          </cell>
          <cell r="B3720" t="str">
            <v>INSUMO NACIONAL CAIXA</v>
          </cell>
          <cell r="C3720" t="str">
            <v>JOELHO, PVC SERIE R, 90 GRAUS, DN 75 MM, PARA ESGOTO PREDIAL</v>
          </cell>
          <cell r="D3720" t="str">
            <v>UN</v>
          </cell>
          <cell r="E3720">
            <v>10.62</v>
          </cell>
        </row>
        <row r="3721">
          <cell r="A3721">
            <v>20157</v>
          </cell>
          <cell r="B3721" t="str">
            <v>INSUMO NACIONAL CAIXA</v>
          </cell>
          <cell r="C3721" t="str">
            <v>JOELHO, PVC SERIE R, 90 GRAUS, DN 100 MM, PARA ESGOTO PREDIAL</v>
          </cell>
          <cell r="D3721" t="str">
            <v>UN</v>
          </cell>
          <cell r="E3721">
            <v>17.53</v>
          </cell>
        </row>
        <row r="3722">
          <cell r="A3722">
            <v>20158</v>
          </cell>
          <cell r="B3722" t="str">
            <v>INSUMO NACIONAL CAIXA</v>
          </cell>
          <cell r="C3722" t="str">
            <v>JOELHO, PVC SERIE R, 90 GRAUS, DN 150 MM, PARA ESGOTO PREDIAL</v>
          </cell>
          <cell r="D3722" t="str">
            <v>UN</v>
          </cell>
          <cell r="E3722">
            <v>57.51</v>
          </cell>
        </row>
        <row r="3723">
          <cell r="A3723">
            <v>20159</v>
          </cell>
          <cell r="B3723" t="str">
            <v>INSUMO NACIONAL CAIXA</v>
          </cell>
          <cell r="C3723" t="str">
            <v>JOELHO COM VISITA, PVC SERIE R, 90 GRAUS, 100 X 75 MM, PARAESGOTO PREDIAL</v>
          </cell>
          <cell r="D3723" t="str">
            <v>UN</v>
          </cell>
          <cell r="E3723">
            <v>20.059999999999999</v>
          </cell>
        </row>
        <row r="3724">
          <cell r="A3724">
            <v>20162</v>
          </cell>
          <cell r="B3724" t="str">
            <v>INSUMO NACIONAL CAIXA</v>
          </cell>
          <cell r="C3724" t="str">
            <v>LUVA DUPLA, PVC LEVE, DN 150 MM</v>
          </cell>
          <cell r="D3724" t="str">
            <v>UN</v>
          </cell>
          <cell r="E3724">
            <v>10.75</v>
          </cell>
        </row>
        <row r="3725">
          <cell r="A3725">
            <v>20163</v>
          </cell>
          <cell r="B3725" t="str">
            <v>INSUMO NACIONAL CAIXA</v>
          </cell>
          <cell r="C3725" t="str">
            <v>LUVA DUPLA, PVC LEVE, DN 200 MM</v>
          </cell>
          <cell r="D3725" t="str">
            <v>UN</v>
          </cell>
          <cell r="E3725">
            <v>21.54</v>
          </cell>
        </row>
        <row r="3726">
          <cell r="A3726">
            <v>20164</v>
          </cell>
          <cell r="B3726" t="str">
            <v>INSUMO NACIONAL CAIXA</v>
          </cell>
          <cell r="C3726" t="str">
            <v>LUVA DE CORRER, PVC SERIE REFORCADA - R, 75 MM, PARA ESGOTOPREDIAL</v>
          </cell>
          <cell r="D3726" t="str">
            <v>UN</v>
          </cell>
          <cell r="E3726">
            <v>7.45</v>
          </cell>
        </row>
        <row r="3727">
          <cell r="A3727">
            <v>20165</v>
          </cell>
          <cell r="B3727" t="str">
            <v>INSUMO NACIONAL CAIXA</v>
          </cell>
          <cell r="C3727" t="str">
            <v>LUVA DE CORRER, PVC SERIE REFORCADA - R, 100 MM, PARA ESGOTOPREDIAL</v>
          </cell>
          <cell r="D3727" t="str">
            <v>UN</v>
          </cell>
          <cell r="E3727">
            <v>13.19</v>
          </cell>
        </row>
        <row r="3728">
          <cell r="A3728">
            <v>20166</v>
          </cell>
          <cell r="B3728" t="str">
            <v>INSUMO NACIONAL CAIXA</v>
          </cell>
          <cell r="C3728" t="str">
            <v>LUVA DE CORRER, PVC SERIE REFORCADA - R, 150 MM, PARA ESGOTOPREDIAL</v>
          </cell>
          <cell r="D3728" t="str">
            <v>UN</v>
          </cell>
          <cell r="E3728">
            <v>46.01</v>
          </cell>
        </row>
        <row r="3729">
          <cell r="A3729">
            <v>20167</v>
          </cell>
          <cell r="B3729" t="str">
            <v>INSUMO NACIONAL CAIXA</v>
          </cell>
          <cell r="C3729" t="str">
            <v>LUVA SIMPLES, PVC SERIE REFORCADA - R, 40 MM, PARA ESGOTO PREDIAL</v>
          </cell>
          <cell r="D3729" t="str">
            <v>UN</v>
          </cell>
          <cell r="E3729">
            <v>3.01</v>
          </cell>
        </row>
        <row r="3730">
          <cell r="A3730">
            <v>20168</v>
          </cell>
          <cell r="B3730" t="str">
            <v>INSUMO NACIONAL CAIXA</v>
          </cell>
          <cell r="C3730" t="str">
            <v>LUVA SIMPLES, PVC SERIE REFORCADA - R, 50 MM, PARA ESGOTO PREDIAL</v>
          </cell>
          <cell r="D3730" t="str">
            <v>UN</v>
          </cell>
          <cell r="E3730">
            <v>4.49</v>
          </cell>
        </row>
        <row r="3731">
          <cell r="A3731">
            <v>20169</v>
          </cell>
          <cell r="B3731" t="str">
            <v>INSUMO NACIONAL CAIXA</v>
          </cell>
          <cell r="C3731" t="str">
            <v>LUVA SIMPLES, PVC SERIE REFORCADA - R, 75 MM, PARA ESGOTO PREDIAL</v>
          </cell>
          <cell r="D3731" t="str">
            <v>UN</v>
          </cell>
          <cell r="E3731">
            <v>6.31</v>
          </cell>
        </row>
        <row r="3732">
          <cell r="A3732">
            <v>20170</v>
          </cell>
          <cell r="B3732" t="str">
            <v>INSUMO NACIONAL CAIXA</v>
          </cell>
          <cell r="C3732" t="str">
            <v>LUVA SIMPLES, PVC SERIE REFORCADA - R, 100 MM, PARA ESGOTO PREDIAL</v>
          </cell>
          <cell r="D3732" t="str">
            <v>UN</v>
          </cell>
          <cell r="E3732">
            <v>7.65</v>
          </cell>
        </row>
        <row r="3733">
          <cell r="A3733">
            <v>20171</v>
          </cell>
          <cell r="B3733" t="str">
            <v>INSUMO NACIONAL CAIXA</v>
          </cell>
          <cell r="C3733" t="str">
            <v>LUVA SIMPLES, PVC SERIE REFORCADA - R, 150 MM, PARA ESGOTO PREDIAL</v>
          </cell>
          <cell r="D3733" t="str">
            <v>UN</v>
          </cell>
          <cell r="E3733">
            <v>23.97</v>
          </cell>
        </row>
        <row r="3734">
          <cell r="A3734">
            <v>20172</v>
          </cell>
          <cell r="B3734" t="str">
            <v>INSUMO NACIONAL CAIXA</v>
          </cell>
          <cell r="C3734" t="str">
            <v>TE, PVC, 90 GRAUS, BBP, JE, DN 100 MM, PARA REDE COLETORA ESGOTO (NBR 10569)</v>
          </cell>
          <cell r="D3734" t="str">
            <v>UN</v>
          </cell>
          <cell r="E3734">
            <v>44.03</v>
          </cell>
        </row>
        <row r="3735">
          <cell r="A3735">
            <v>20174</v>
          </cell>
          <cell r="B3735" t="str">
            <v>INSUMO NACIONAL CAIXA</v>
          </cell>
          <cell r="C3735" t="str">
            <v>TE, PVC LEVE, CURTO, 90 GRAUS, 150 MM, PARA ESGOTO</v>
          </cell>
          <cell r="D3735" t="str">
            <v>UN</v>
          </cell>
          <cell r="E3735">
            <v>44.79</v>
          </cell>
        </row>
        <row r="3736">
          <cell r="A3736">
            <v>20175</v>
          </cell>
          <cell r="B3736" t="str">
            <v>INSUMO NACIONAL CAIXA</v>
          </cell>
          <cell r="C3736" t="str">
            <v>TE, PVC LEVE, CURTO, 90 GRAUS, 200 MM, PARA ESGOTO</v>
          </cell>
          <cell r="D3736" t="str">
            <v>UN</v>
          </cell>
          <cell r="E3736">
            <v>100.99</v>
          </cell>
        </row>
        <row r="3737">
          <cell r="A3737">
            <v>20176</v>
          </cell>
          <cell r="B3737" t="str">
            <v>INSUMO NACIONAL CAIXA</v>
          </cell>
          <cell r="C3737" t="str">
            <v>TE DE REDUCAO, PVC LEVE, CURTO, 90 GRAUS, COM BOLSA PARA ANEL, 150 X 100 MM, PARA ESGOTO</v>
          </cell>
          <cell r="D3737" t="str">
            <v>UN</v>
          </cell>
          <cell r="E3737">
            <v>52.22</v>
          </cell>
        </row>
        <row r="3738">
          <cell r="A3738">
            <v>20177</v>
          </cell>
          <cell r="B3738" t="str">
            <v>INSUMO NACIONAL CAIXA</v>
          </cell>
          <cell r="C3738" t="str">
            <v>TE, PVC, SERIE R, 75 X 75 MM, PARA ESGOTO PREDIAL</v>
          </cell>
          <cell r="D3738" t="str">
            <v>UN</v>
          </cell>
          <cell r="E3738">
            <v>15.88</v>
          </cell>
        </row>
        <row r="3739">
          <cell r="A3739">
            <v>20178</v>
          </cell>
          <cell r="B3739" t="str">
            <v>INSUMO NACIONAL CAIXA</v>
          </cell>
          <cell r="C3739" t="str">
            <v>TE, PVC, SERIE R, 100 X 75 MM, PARA ESGOTO PREDIAL</v>
          </cell>
          <cell r="D3739" t="str">
            <v>UN</v>
          </cell>
          <cell r="E3739">
            <v>20.07</v>
          </cell>
        </row>
        <row r="3740">
          <cell r="A3740">
            <v>20179</v>
          </cell>
          <cell r="B3740" t="str">
            <v>INSUMO NACIONAL CAIXA</v>
          </cell>
          <cell r="C3740" t="str">
            <v>TE, PVC, SERIE R, 100 X 100 MM, PARA ESGOTO PREDIAL</v>
          </cell>
          <cell r="D3740" t="str">
            <v>UN</v>
          </cell>
          <cell r="E3740">
            <v>27.63</v>
          </cell>
        </row>
        <row r="3741">
          <cell r="A3741">
            <v>20180</v>
          </cell>
          <cell r="B3741" t="str">
            <v>INSUMO NACIONAL CAIXA</v>
          </cell>
          <cell r="C3741" t="str">
            <v>TE, PVC, SERIE R, 150 X 100 MM, PARA ESGOTO PREDIAL</v>
          </cell>
          <cell r="D3741" t="str">
            <v>UN</v>
          </cell>
          <cell r="E3741">
            <v>47.18</v>
          </cell>
        </row>
        <row r="3742">
          <cell r="A3742">
            <v>20181</v>
          </cell>
          <cell r="B3742" t="str">
            <v>INSUMO NACIONAL CAIXA</v>
          </cell>
          <cell r="C3742" t="str">
            <v>TE, PVC, SERIE R, 150 X 150 MM, PARA ESGOTO PREDIAL</v>
          </cell>
          <cell r="D3742" t="str">
            <v>UN</v>
          </cell>
          <cell r="E3742">
            <v>69.53</v>
          </cell>
        </row>
        <row r="3743">
          <cell r="A3743">
            <v>20182</v>
          </cell>
          <cell r="B3743" t="str">
            <v>INSUMO NACIONAL CAIXA</v>
          </cell>
          <cell r="C3743" t="str">
            <v>TE DE INSPECAO, PVC, SERIE R, 75 X 75 MM, PARA ESGOTO PREDIAL</v>
          </cell>
          <cell r="D3743" t="str">
            <v>UN</v>
          </cell>
          <cell r="E3743">
            <v>19.32</v>
          </cell>
        </row>
        <row r="3744">
          <cell r="A3744">
            <v>20183</v>
          </cell>
          <cell r="B3744" t="str">
            <v>INSUMO NACIONAL CAIXA</v>
          </cell>
          <cell r="C3744" t="str">
            <v>TE DE INSPECAO, PVC, SERIE R, 100 X 75 MM, PARA ESGOTO PREDIAL</v>
          </cell>
          <cell r="D3744" t="str">
            <v>UN</v>
          </cell>
          <cell r="E3744">
            <v>26.2</v>
          </cell>
        </row>
        <row r="3745">
          <cell r="A3745">
            <v>20185</v>
          </cell>
          <cell r="B3745" t="str">
            <v>INSUMO NACIONAL CAIXA</v>
          </cell>
          <cell r="C3745" t="str">
            <v>MANGUEIRA DE PVC FLEXIVEL,TIPO FLAT/ACHATADA, COR LARANJA, D= 1 1/2" (40 MM), PARA CONDUCAO DE AGUA, SERVICOS LEVES E MEDIOS</v>
          </cell>
          <cell r="D3745" t="str">
            <v>M</v>
          </cell>
          <cell r="E3745">
            <v>8.19</v>
          </cell>
        </row>
        <row r="3746">
          <cell r="A3746">
            <v>20193</v>
          </cell>
          <cell r="B3746" t="str">
            <v>INSUMO NACIONAL CAIXA</v>
          </cell>
          <cell r="C3746" t="str">
            <v>ANDAIME METALICO TIPO FACHADEIRO, LARGURA DE 1,20M, ALTURA POR PECA DE 2,0M (LOCACAO)</v>
          </cell>
          <cell r="D3746" t="str">
            <v>M2/MES</v>
          </cell>
          <cell r="E3746">
            <v>5.16</v>
          </cell>
        </row>
        <row r="3747">
          <cell r="A3747">
            <v>20197</v>
          </cell>
          <cell r="B3747" t="str">
            <v>INSUMO NACIONAL CAIXA</v>
          </cell>
          <cell r="C3747" t="str">
            <v>!EM PROCESSO DE DESATIVACAO! MADEIRA DE 1A. QUALIDADE, SERRADA E NAO APARELHADA, PARA ESTRUTURA DE TELHADO</v>
          </cell>
          <cell r="D3747" t="str">
            <v>M3</v>
          </cell>
          <cell r="E3747">
            <v>3012.78</v>
          </cell>
        </row>
        <row r="3748">
          <cell r="A3748">
            <v>20198</v>
          </cell>
          <cell r="B3748" t="str">
            <v>INSUMO NACIONAL CAIXA</v>
          </cell>
          <cell r="C3748" t="str">
            <v>!EM PROCESSO DE DESATIVACAO! MADEIRA DE 1A. QUALIDADE (MADEIRA BRANCA), SERRADA E NAO APARELHADA, PARA FORMAS DE CONCRETO ARMADO</v>
          </cell>
          <cell r="D3748" t="str">
            <v>M3</v>
          </cell>
          <cell r="E3748">
            <v>790</v>
          </cell>
        </row>
        <row r="3749">
          <cell r="A3749">
            <v>20204</v>
          </cell>
          <cell r="B3749" t="str">
            <v>INSUMO NACIONAL CAIXA</v>
          </cell>
          <cell r="C3749" t="str">
            <v>PECA DE MADEIRA LEI APARELHADA 3 X 9" (7,5 X 23CM)</v>
          </cell>
          <cell r="D3749" t="str">
            <v>M</v>
          </cell>
          <cell r="E3749">
            <v>38.71</v>
          </cell>
        </row>
        <row r="3750">
          <cell r="A3750">
            <v>20205</v>
          </cell>
          <cell r="B3750" t="str">
            <v>INSUMO NACIONAL CAIXA</v>
          </cell>
          <cell r="C3750" t="str">
            <v>PECA DE MADEIRA LEI APARELHADA 1,5 X 4CM</v>
          </cell>
          <cell r="D3750" t="str">
            <v>M</v>
          </cell>
          <cell r="E3750">
            <v>1.33</v>
          </cell>
        </row>
        <row r="3751">
          <cell r="A3751">
            <v>20206</v>
          </cell>
          <cell r="B3751" t="str">
            <v>INSUMO NACIONAL CAIXA</v>
          </cell>
          <cell r="C3751" t="str">
            <v>PECA DE MADEIRA LEI APARELHADA 2 X 10CM</v>
          </cell>
          <cell r="D3751" t="str">
            <v>M</v>
          </cell>
          <cell r="E3751">
            <v>4.4800000000000004</v>
          </cell>
        </row>
        <row r="3752">
          <cell r="A3752">
            <v>20207</v>
          </cell>
          <cell r="B3752" t="str">
            <v>INSUMO NACIONAL CAIXA</v>
          </cell>
          <cell r="C3752" t="str">
            <v>!EM PROCESSO DE DESATIVACAO! PECA MADEIRA DE LEI APARELHADA*4 X 7,5* CM</v>
          </cell>
          <cell r="D3752" t="str">
            <v>M</v>
          </cell>
          <cell r="E3752">
            <v>6.72</v>
          </cell>
        </row>
        <row r="3753">
          <cell r="A3753">
            <v>20208</v>
          </cell>
          <cell r="B3753" t="str">
            <v>INSUMO NACIONAL CAIXA</v>
          </cell>
          <cell r="C3753" t="str">
            <v>PECA DE MADEIRA LEI APARELHADA 3 X 12" (7,5 X 30CM)</v>
          </cell>
          <cell r="D3753" t="str">
            <v>M</v>
          </cell>
          <cell r="E3753">
            <v>50.51</v>
          </cell>
        </row>
        <row r="3754">
          <cell r="A3754">
            <v>20209</v>
          </cell>
          <cell r="B3754" t="str">
            <v>INSUMO NACIONAL CAIXA</v>
          </cell>
          <cell r="C3754" t="str">
            <v>PECA DE MADEIRA LEI APARELHADA 3 X 3" (7,5 X 7,5CM)</v>
          </cell>
          <cell r="D3754" t="str">
            <v>M</v>
          </cell>
          <cell r="E3754">
            <v>12.62</v>
          </cell>
        </row>
        <row r="3755">
          <cell r="A3755">
            <v>20210</v>
          </cell>
          <cell r="B3755" t="str">
            <v>INSUMO NACIONAL CAIXA</v>
          </cell>
          <cell r="C3755" t="str">
            <v>!EM PROCESSO DE DESATIVACAO! PECA DE MADEIRA LEI APARELHADA3 X 4.1/2" (7,5 X 11,5)</v>
          </cell>
          <cell r="D3755" t="str">
            <v>M</v>
          </cell>
          <cell r="E3755">
            <v>19.34</v>
          </cell>
        </row>
        <row r="3756">
          <cell r="A3756">
            <v>20211</v>
          </cell>
          <cell r="B3756" t="str">
            <v>INSUMO NACIONAL CAIXA</v>
          </cell>
          <cell r="C3756" t="str">
            <v>PECA DE MADEIRA LEI APARELHADA 3 X 6" (7,5 X 15CM)</v>
          </cell>
          <cell r="D3756" t="str">
            <v>M</v>
          </cell>
          <cell r="E3756">
            <v>25.26</v>
          </cell>
        </row>
        <row r="3757">
          <cell r="A3757">
            <v>20212</v>
          </cell>
          <cell r="B3757" t="str">
            <v>INSUMO NACIONAL CAIXA</v>
          </cell>
          <cell r="C3757" t="str">
            <v>CAIBRO DE MADEIRA APARELHADA *6 X 8* CM, MACARANDUBA, ANGELIM OU EQUIVALENTE DA REGIAO</v>
          </cell>
          <cell r="D3757" t="str">
            <v>M</v>
          </cell>
          <cell r="E3757">
            <v>8.42</v>
          </cell>
        </row>
        <row r="3758">
          <cell r="A3758">
            <v>20213</v>
          </cell>
          <cell r="B3758" t="str">
            <v>INSUMO NACIONAL CAIXA</v>
          </cell>
          <cell r="C3758" t="str">
            <v>PECA DE MADEIRA LEI APARELHADA 6 X 12CM</v>
          </cell>
          <cell r="D3758" t="str">
            <v>M</v>
          </cell>
          <cell r="E3758">
            <v>14.69</v>
          </cell>
        </row>
        <row r="3759">
          <cell r="A3759">
            <v>20214</v>
          </cell>
          <cell r="B3759" t="str">
            <v>INSUMO NACIONAL CAIXA</v>
          </cell>
          <cell r="C3759" t="str">
            <v>RUFO PARA TELHA ESTRUTURAL DE FIBROCIMENTO 1 ABA (SEM AMIANTO)</v>
          </cell>
          <cell r="D3759" t="str">
            <v>UN</v>
          </cell>
          <cell r="E3759">
            <v>30.03</v>
          </cell>
        </row>
        <row r="3760">
          <cell r="A3760">
            <v>20219</v>
          </cell>
          <cell r="B3760" t="str">
            <v>INSUMO NACIONAL CAIXA</v>
          </cell>
          <cell r="C3760" t="str">
            <v>ESPARGIDOR DE ASFALTO PRESSURIZADO, REBOCAVEL, TANQUE DE 2500 L, PNEUMATICO,  COM MOTOR A GASOLINA 3,4HP</v>
          </cell>
          <cell r="D3760" t="str">
            <v>UN</v>
          </cell>
          <cell r="E3760">
            <v>61000</v>
          </cell>
        </row>
        <row r="3761">
          <cell r="A3761">
            <v>20231</v>
          </cell>
          <cell r="B3761" t="str">
            <v>INSUMO NACIONAL CAIXA</v>
          </cell>
          <cell r="C3761" t="str">
            <v>RODAPE GRANITO 10 X 2CM</v>
          </cell>
          <cell r="D3761" t="str">
            <v>M</v>
          </cell>
          <cell r="E3761">
            <v>84.43</v>
          </cell>
        </row>
        <row r="3762">
          <cell r="A3762">
            <v>20232</v>
          </cell>
          <cell r="B3762" t="str">
            <v>INSUMO NACIONAL CAIXA</v>
          </cell>
          <cell r="C3762" t="str">
            <v>SOLEIRA GRANITO 15 X 3CM</v>
          </cell>
          <cell r="D3762" t="str">
            <v>M</v>
          </cell>
          <cell r="E3762">
            <v>151.99</v>
          </cell>
        </row>
        <row r="3763">
          <cell r="A3763">
            <v>20234</v>
          </cell>
          <cell r="B3763" t="str">
            <v>INSUMO NACIONAL CAIXA</v>
          </cell>
          <cell r="C3763" t="str">
            <v>TANQUE SIMPLES EM MARMORE SINTETICO SUSPENSO, CAPACIDADE *38* L, *60 X 60* CM</v>
          </cell>
          <cell r="D3763" t="str">
            <v>UN</v>
          </cell>
          <cell r="E3763">
            <v>168.6</v>
          </cell>
        </row>
        <row r="3764">
          <cell r="A3764">
            <v>20235</v>
          </cell>
          <cell r="B3764" t="str">
            <v>INSUMO NACIONAL CAIXA</v>
          </cell>
          <cell r="C3764" t="str">
            <v>CUMEEIRA NORMAL PARA TELHA ONDULADA DE FIBROCIMENTO, E = 6 MM, ABA 300 MM, COMPRIMENTO 1100 MM (SEM AMIANTO)</v>
          </cell>
          <cell r="D3764" t="str">
            <v>UN</v>
          </cell>
          <cell r="E3764">
            <v>40</v>
          </cell>
        </row>
        <row r="3765">
          <cell r="A3765">
            <v>20236</v>
          </cell>
          <cell r="B3765" t="str">
            <v>INSUMO NACIONAL CAIXA</v>
          </cell>
          <cell r="C3765" t="str">
            <v>CUMEEIRA ARTICULADA DE FIBROCIMENTO PARA TELHA ONDULADA E= 6MM (SEM AMIANTO)</v>
          </cell>
          <cell r="D3765" t="str">
            <v>UN</v>
          </cell>
          <cell r="E3765">
            <v>22.11</v>
          </cell>
        </row>
        <row r="3766">
          <cell r="A3766">
            <v>20244</v>
          </cell>
          <cell r="B3766" t="str">
            <v>INSUMO NACIONAL CAIXA</v>
          </cell>
          <cell r="C3766" t="str">
            <v>!EM PROCESSO DE DESATIVACAO! FIO P/ INSTAL. ELETRONICA (SOM)POLARIZADO BICOLOR 2 X 0,75MM2</v>
          </cell>
          <cell r="D3766" t="str">
            <v>M</v>
          </cell>
          <cell r="E3766">
            <v>1.58</v>
          </cell>
        </row>
        <row r="3767">
          <cell r="A3767">
            <v>20245</v>
          </cell>
          <cell r="B3767" t="str">
            <v>INSUMO NACIONAL CAIXA</v>
          </cell>
          <cell r="C3767" t="str">
            <v>!EM PROCESSO DE DESATIVACAO! TOMADA COMPLETA P/ RADIO E TV</v>
          </cell>
          <cell r="D3767" t="str">
            <v>UN</v>
          </cell>
          <cell r="E3767">
            <v>5.83</v>
          </cell>
        </row>
        <row r="3768">
          <cell r="A3768">
            <v>20247</v>
          </cell>
          <cell r="B3768" t="str">
            <v>INSUMO NACIONAL CAIXA</v>
          </cell>
          <cell r="C3768" t="str">
            <v>PREGO DE ACO POLIDO COM CABECA 15 X 15 (1 1/4 X 13)</v>
          </cell>
          <cell r="D3768" t="str">
            <v>KG</v>
          </cell>
          <cell r="E3768">
            <v>8.98</v>
          </cell>
        </row>
        <row r="3769">
          <cell r="A3769">
            <v>20249</v>
          </cell>
          <cell r="B3769" t="str">
            <v>INSUMO NACIONAL CAIXA</v>
          </cell>
          <cell r="C3769" t="str">
            <v>SOLEIRA/ TABEIRA EM MARMORE, POLIDO, BRANCO COMUM, L= 5 CM,E=  *2,0* CM</v>
          </cell>
          <cell r="D3769" t="str">
            <v>M</v>
          </cell>
          <cell r="E3769">
            <v>34.049999999999997</v>
          </cell>
        </row>
        <row r="3770">
          <cell r="A3770">
            <v>20250</v>
          </cell>
          <cell r="B3770" t="str">
            <v>INSUMO NACIONAL CAIXA</v>
          </cell>
          <cell r="C3770" t="str">
            <v>SISAL EM FIBRA</v>
          </cell>
          <cell r="D3770" t="str">
            <v>KG</v>
          </cell>
          <cell r="E3770">
            <v>10.5</v>
          </cell>
        </row>
        <row r="3771">
          <cell r="A3771">
            <v>20253</v>
          </cell>
          <cell r="B3771" t="str">
            <v>INSUMO NACIONAL CAIXA</v>
          </cell>
          <cell r="C3771" t="str">
            <v>CAIXA PASSAGEM METALICA 35 X 35 X 12CM P/ INST ELETRICA</v>
          </cell>
          <cell r="D3771" t="str">
            <v>UN</v>
          </cell>
          <cell r="E3771">
            <v>30</v>
          </cell>
        </row>
        <row r="3772">
          <cell r="A3772">
            <v>20254</v>
          </cell>
          <cell r="B3772" t="str">
            <v>INSUMO NACIONAL CAIXA</v>
          </cell>
          <cell r="C3772" t="str">
            <v>CAIXA PASSAGEM METALICA 15 X 15 X 10CM P/ INST ELETRICA</v>
          </cell>
          <cell r="D3772" t="str">
            <v>UN</v>
          </cell>
          <cell r="E3772">
            <v>8.44</v>
          </cell>
        </row>
        <row r="3773">
          <cell r="A3773">
            <v>20255</v>
          </cell>
          <cell r="B3773" t="str">
            <v>INSUMO NACIONAL CAIXA</v>
          </cell>
          <cell r="C3773" t="str">
            <v>CAIXA PASSAGEM METALICA 25 X 25 X 10CM P/ INST ELETRICA</v>
          </cell>
          <cell r="D3773" t="str">
            <v>UN</v>
          </cell>
          <cell r="E3773">
            <v>15.19</v>
          </cell>
        </row>
        <row r="3774">
          <cell r="A3774">
            <v>20256</v>
          </cell>
          <cell r="B3774" t="str">
            <v>INSUMO NACIONAL CAIXA</v>
          </cell>
          <cell r="C3774" t="str">
            <v>ROLDANA PLASTICA COM PREGO, TAMANHO 30 X 30 MM, PARA INSTALACAO ELETRICA APARENTE</v>
          </cell>
          <cell r="D3774" t="str">
            <v>UN</v>
          </cell>
          <cell r="E3774">
            <v>0.26</v>
          </cell>
        </row>
        <row r="3775">
          <cell r="A3775">
            <v>20259</v>
          </cell>
          <cell r="B3775" t="str">
            <v>INSUMO NACIONAL CAIXA</v>
          </cell>
          <cell r="C3775" t="str">
            <v>PERFIL DE BORRACHA EPDM MACICO *12 X 15* MM PARA ESQUADRIAS</v>
          </cell>
          <cell r="D3775" t="str">
            <v>M</v>
          </cell>
          <cell r="E3775">
            <v>14</v>
          </cell>
        </row>
        <row r="3776">
          <cell r="A3776">
            <v>20260</v>
          </cell>
          <cell r="B3776" t="str">
            <v>INSUMO NACIONAL CAIXA</v>
          </cell>
          <cell r="C3776" t="str">
            <v>MANGUEIRA P/ GAS 1/2" C/ 1M</v>
          </cell>
          <cell r="D3776" t="str">
            <v>UN</v>
          </cell>
          <cell r="E3776">
            <v>6.75</v>
          </cell>
        </row>
        <row r="3777">
          <cell r="A3777">
            <v>20262</v>
          </cell>
          <cell r="B3777" t="str">
            <v>INSUMO NACIONAL CAIXA</v>
          </cell>
          <cell r="C3777" t="str">
            <v>SIFAO PLASTICO EXTENSIVEL UNIVERSAL, TIPO COPO</v>
          </cell>
          <cell r="D3777" t="str">
            <v>UN</v>
          </cell>
          <cell r="E3777">
            <v>11.05</v>
          </cell>
        </row>
        <row r="3778">
          <cell r="A3778">
            <v>20269</v>
          </cell>
          <cell r="B3778" t="str">
            <v>INSUMO NACIONAL CAIXA</v>
          </cell>
          <cell r="C3778" t="str">
            <v>LAVATORIO/CUBA DE EMBUTIR OVAL LOUCA BRANCA SEM LADRAO *50 X35* CM</v>
          </cell>
          <cell r="D3778" t="str">
            <v>UN</v>
          </cell>
          <cell r="E3778">
            <v>62.86</v>
          </cell>
        </row>
        <row r="3779">
          <cell r="A3779">
            <v>20270</v>
          </cell>
          <cell r="B3779" t="str">
            <v>INSUMO NACIONAL CAIXA</v>
          </cell>
          <cell r="C3779" t="str">
            <v>LAVATORIO/CUBA DE EMBUTIR OVAL LOUCA COR SEM LADRAO *50 X 35* CM</v>
          </cell>
          <cell r="D3779" t="str">
            <v>UN</v>
          </cell>
          <cell r="E3779">
            <v>68.45</v>
          </cell>
        </row>
        <row r="3780">
          <cell r="A3780">
            <v>20271</v>
          </cell>
          <cell r="B3780" t="str">
            <v>INSUMO NACIONAL CAIXA</v>
          </cell>
          <cell r="C3780" t="str">
            <v>TANQUE LOUCA BRANCA COM COLUNA *30* L</v>
          </cell>
          <cell r="D3780" t="str">
            <v>UN</v>
          </cell>
          <cell r="E3780">
            <v>427.88</v>
          </cell>
        </row>
        <row r="3781">
          <cell r="A3781">
            <v>20272</v>
          </cell>
          <cell r="B3781" t="str">
            <v>INSUMO NACIONAL CAIXA</v>
          </cell>
          <cell r="C3781" t="str">
            <v>!EM PROCESSO DE DESATIVACAO! QUADRO METALICO P/ MONT ELETRO-ELETRONICO 48 X 38 X 22CM CEMAR OU EQUIV</v>
          </cell>
          <cell r="D3781" t="str">
            <v>UN</v>
          </cell>
          <cell r="E3781">
            <v>173.22</v>
          </cell>
        </row>
        <row r="3782">
          <cell r="A3782">
            <v>20322</v>
          </cell>
          <cell r="B3782" t="str">
            <v>INSUMO NACIONAL CAIXA</v>
          </cell>
          <cell r="C3782" t="str">
            <v>PORTA MADEIRA SEMI-OCA ALMOFADADA REGIONAL 1A 60 X 210 X 3CM</v>
          </cell>
          <cell r="D3782" t="str">
            <v>UN</v>
          </cell>
          <cell r="E3782">
            <v>259.10000000000002</v>
          </cell>
        </row>
        <row r="3783">
          <cell r="A3783">
            <v>20324</v>
          </cell>
          <cell r="B3783" t="str">
            <v>INSUMO NACIONAL CAIXA</v>
          </cell>
          <cell r="C3783" t="str">
            <v>!EM PROCESSO DE DESATIVACAO! PORTA MADEIRA REGIONAL 2A VENEZIANA 60 X 210 X 3CM</v>
          </cell>
          <cell r="D3783" t="str">
            <v>UN</v>
          </cell>
          <cell r="E3783">
            <v>418.16</v>
          </cell>
        </row>
        <row r="3784">
          <cell r="A3784">
            <v>20326</v>
          </cell>
          <cell r="B3784" t="str">
            <v>INSUMO NACIONAL CAIXA</v>
          </cell>
          <cell r="C3784" t="str">
            <v>ANEL BORRACHA, PARA TUBO/CONEXAO PVC PBA, DN 60 MM, PARA REDE AGUA</v>
          </cell>
          <cell r="D3784" t="str">
            <v>UN</v>
          </cell>
          <cell r="E3784">
            <v>5.08</v>
          </cell>
        </row>
        <row r="3785">
          <cell r="A3785">
            <v>20327</v>
          </cell>
          <cell r="B3785" t="str">
            <v>INSUMO NACIONAL CAIXA</v>
          </cell>
          <cell r="C3785" t="str">
            <v>REDUCAO PVC PBA, JE, PB, DN 75 X 50 / DE 85 X 60 MM, PARA REDE DE AGUA</v>
          </cell>
          <cell r="D3785" t="str">
            <v>UN</v>
          </cell>
          <cell r="E3785">
            <v>12.12</v>
          </cell>
        </row>
        <row r="3786">
          <cell r="A3786">
            <v>20962</v>
          </cell>
          <cell r="B3786" t="str">
            <v>INSUMO NACIONAL CAIXA</v>
          </cell>
          <cell r="C3786" t="str">
            <v>CAIXA DE INCENDIO/ABRIGO PARA MANGUEIRA, DE SOBREPOR/EXTERNA, COM 75 X 45 X 17 CM, EM CHAPA DE ACO, PORTA COM VENTILACAO, VISOR COM A INSCRICAO "INCENDIO", SUPORTE/CESTA INTERNA PARA A MANGUEIRA, PINTURA ELETROSTATICA VERMELHA</v>
          </cell>
          <cell r="D3786" t="str">
            <v>UN</v>
          </cell>
          <cell r="E3786">
            <v>225</v>
          </cell>
        </row>
        <row r="3787">
          <cell r="A3787">
            <v>20963</v>
          </cell>
          <cell r="B3787" t="str">
            <v>INSUMO NACIONAL CAIXA</v>
          </cell>
          <cell r="C3787" t="str">
            <v>CAIXA DE INCENDIO/ABRIGO PARA MANGUEIRA, DE SOBREPOR/EXTERNA, COM 90 X 60 X 17 CM, EM CHAPA DE ACO, PORTA COM VENTILACAO, VISOR COM A INSCRICAO "INCENDIO", SUPORTE/CESTA INTERNA PARA A MANGUEIRA, PINTURA ELETROSTATICA VERMELHA</v>
          </cell>
          <cell r="D3787" t="str">
            <v>UN</v>
          </cell>
          <cell r="E3787">
            <v>274.85000000000002</v>
          </cell>
        </row>
        <row r="3788">
          <cell r="A3788">
            <v>20964</v>
          </cell>
          <cell r="B3788" t="str">
            <v>INSUMO NACIONAL CAIXA</v>
          </cell>
          <cell r="C3788" t="str">
            <v>TAMPAO COM CORRENTE, EM LATAO, ENGATE RAPIDO 1 1/2", PARA INSTALACAO PREDIAL DE COMBATE A INCENDIO</v>
          </cell>
          <cell r="D3788" t="str">
            <v>UN</v>
          </cell>
          <cell r="E3788">
            <v>46.8</v>
          </cell>
        </row>
        <row r="3789">
          <cell r="A3789">
            <v>20965</v>
          </cell>
          <cell r="B3789" t="str">
            <v>INSUMO NACIONAL CAIXA</v>
          </cell>
          <cell r="C3789" t="str">
            <v>ESGUICHO TIPO JATO SOLIDO, EM LATAO, ENGATE RAPIDO 1 1/2" X16 MM, PARA MANGUEIRA EM INSTALACAO PREDIAL COMBATE A INCENDIO</v>
          </cell>
          <cell r="D3789" t="str">
            <v>UN</v>
          </cell>
          <cell r="E3789">
            <v>43.36</v>
          </cell>
        </row>
        <row r="3790">
          <cell r="A3790">
            <v>20966</v>
          </cell>
          <cell r="B3790" t="str">
            <v>INSUMO NACIONAL CAIXA</v>
          </cell>
          <cell r="C3790" t="str">
            <v>ESGUICHO TIPO JATO SOLIDO, EM LATAO, ENGATE RAPIDO 1 1/2" X19 MM, PARA MANGUEIRA EM INSTALACAO PREDIAL COMBATE A INCENDIO</v>
          </cell>
          <cell r="D3790" t="str">
            <v>UN</v>
          </cell>
          <cell r="E3790">
            <v>46.69</v>
          </cell>
        </row>
        <row r="3791">
          <cell r="A3791">
            <v>20967</v>
          </cell>
          <cell r="B3791" t="str">
            <v>INSUMO NACIONAL CAIXA</v>
          </cell>
          <cell r="C3791" t="str">
            <v>ESGUICHO TIPO JATO SOLIDO, EM LATAO, ENGATE RAPIDO 2 1/2" X16 MM, PARA MANGUEIRA EM INSTALACAO PREDIAL COMBATE A INCENDIO</v>
          </cell>
          <cell r="D3791" t="str">
            <v>UN</v>
          </cell>
          <cell r="E3791">
            <v>70.77</v>
          </cell>
        </row>
        <row r="3792">
          <cell r="A3792">
            <v>20968</v>
          </cell>
          <cell r="B3792" t="str">
            <v>INSUMO NACIONAL CAIXA</v>
          </cell>
          <cell r="C3792" t="str">
            <v>ESGUICHO TIPO JATO SOLIDO, EM LATAO, ENGATE RAPIDO 2 1/2" X19 MM, PARA MANGUEIRA EM INSTALACAO PREDIAL COMBATE A INCENDIO</v>
          </cell>
          <cell r="D3792" t="str">
            <v>UN</v>
          </cell>
          <cell r="E3792">
            <v>77.62</v>
          </cell>
        </row>
        <row r="3793">
          <cell r="A3793">
            <v>20971</v>
          </cell>
          <cell r="B3793" t="str">
            <v>INSUMO NACIONAL CAIXA</v>
          </cell>
          <cell r="C3793" t="str">
            <v>CHAVE DUPLA PARA CONEXOES TIPO STORZ, ENGATE RAPIDO 1 1/2" X2 1/2", EM LATAO, PARA INSTALACAO PREDIAL COMBATE A INCENDIO</v>
          </cell>
          <cell r="D3793" t="str">
            <v>UN</v>
          </cell>
          <cell r="E3793">
            <v>11.41</v>
          </cell>
        </row>
        <row r="3794">
          <cell r="A3794">
            <v>20972</v>
          </cell>
          <cell r="B3794" t="str">
            <v>INSUMO NACIONAL CAIXA</v>
          </cell>
          <cell r="C3794" t="str">
            <v>REDUCAO FIXA TIPO STORZ, ENGATE RAPIDO 2.1/2" X 1.1/2", EM LATAO, PARA INSTALACAO PREDIAL COMBATE A INCENDIO PREDIAL</v>
          </cell>
          <cell r="D3794" t="str">
            <v>UN</v>
          </cell>
          <cell r="E3794">
            <v>85.61</v>
          </cell>
        </row>
        <row r="3795">
          <cell r="A3795">
            <v>20973</v>
          </cell>
          <cell r="B3795" t="str">
            <v>INSUMO NACIONAL CAIXA</v>
          </cell>
          <cell r="C3795" t="str">
            <v>UNIAO TIPO STORZ, COM EMPATACAO INTERNA TIPO ANEL DE EXPANSAO, ENGATE RAPIDO 1 1/2", PARA MANGUEIRA DE COMBATE A INCENDIO PREDIAL</v>
          </cell>
          <cell r="D3795" t="str">
            <v>UN</v>
          </cell>
          <cell r="E3795">
            <v>73.400000000000006</v>
          </cell>
        </row>
        <row r="3796">
          <cell r="A3796">
            <v>20974</v>
          </cell>
          <cell r="B3796" t="str">
            <v>INSUMO NACIONAL CAIXA</v>
          </cell>
          <cell r="C3796" t="str">
            <v>UNIAO TIPO STORZ, COM EMPATACAO INTERNA TIPO ANEL DE EXPANSAO, ENGATE RAPIDO 2 1/2", PARA MANGUEIRA DE COMBATE A INCENDIO PREDIAL</v>
          </cell>
          <cell r="D3796" t="str">
            <v>UN</v>
          </cell>
          <cell r="E3796">
            <v>105.02</v>
          </cell>
        </row>
        <row r="3797">
          <cell r="A3797">
            <v>20975</v>
          </cell>
          <cell r="B3797" t="str">
            <v>INSUMO NACIONAL CAIXA</v>
          </cell>
          <cell r="C3797" t="str">
            <v>ANEL DE EXPANSAO EM COBRE, ENGATE RAPIDO 1 1/2", PARA EMPATACAO MANGUEIRA DE COMBATE A INCENDIO PREDIAL</v>
          </cell>
          <cell r="D3797" t="str">
            <v>UN</v>
          </cell>
          <cell r="E3797">
            <v>8.23</v>
          </cell>
        </row>
        <row r="3798">
          <cell r="A3798">
            <v>20976</v>
          </cell>
          <cell r="B3798" t="str">
            <v>INSUMO NACIONAL CAIXA</v>
          </cell>
          <cell r="C3798" t="str">
            <v>ANEL DE EXPANSAO EM COBRE, ENGATE RAPIDO 2 1/2", PARA EMPATACAO MANGUEIRA DE COMBATE A INCENDIO PREDIAL</v>
          </cell>
          <cell r="D3798" t="str">
            <v>UN</v>
          </cell>
          <cell r="E3798">
            <v>12.44</v>
          </cell>
        </row>
        <row r="3799">
          <cell r="A3799">
            <v>20977</v>
          </cell>
          <cell r="B3799" t="str">
            <v>INSUMO NACIONAL CAIXA</v>
          </cell>
          <cell r="C3799" t="str">
            <v>EXTINTOR DE INCENDIO PORTATIL COM CARGA DE PO QUIMICO SECO (PQS) DE 8 KG, CLASSE BC</v>
          </cell>
          <cell r="D3799" t="str">
            <v>UN</v>
          </cell>
          <cell r="E3799">
            <v>224.48</v>
          </cell>
        </row>
        <row r="3800">
          <cell r="A3800">
            <v>20980</v>
          </cell>
          <cell r="B3800" t="str">
            <v>INSUMO NACIONAL CAIXA</v>
          </cell>
          <cell r="C3800" t="str">
            <v>TUBO ACO PRETO SEM COSTURA 8", E= *7,04 MM, SCHEDULE 30, *36,75 KG/M</v>
          </cell>
          <cell r="D3800" t="str">
            <v>M</v>
          </cell>
          <cell r="E3800">
            <v>291.39999999999998</v>
          </cell>
        </row>
        <row r="3801">
          <cell r="A3801">
            <v>20984</v>
          </cell>
          <cell r="B3801" t="str">
            <v>INSUMO NACIONAL CAIXA</v>
          </cell>
          <cell r="C3801" t="str">
            <v>TUBO ACO PRETO SEM COSTURA 20", E= *12,70 MM, SCHEDULE 30, *154,97 KG/M</v>
          </cell>
          <cell r="D3801" t="str">
            <v>M</v>
          </cell>
          <cell r="E3801">
            <v>1456.6</v>
          </cell>
        </row>
        <row r="3802">
          <cell r="A3802">
            <v>20989</v>
          </cell>
          <cell r="B3802" t="str">
            <v>INSUMO NACIONAL CAIXA</v>
          </cell>
          <cell r="C3802" t="str">
            <v>TUBO ACO PRETO SEM COSTURA 14", E= *11,13 MM, SCHEDULE 40, *94,55 KG/M</v>
          </cell>
          <cell r="D3802" t="str">
            <v>M</v>
          </cell>
          <cell r="E3802">
            <v>759.12</v>
          </cell>
        </row>
        <row r="3803">
          <cell r="A3803">
            <v>20994</v>
          </cell>
          <cell r="B3803" t="str">
            <v>INSUMO NACIONAL CAIXA</v>
          </cell>
          <cell r="C3803" t="str">
            <v>TUBO ACO PRETO SEM COSTURA 6", E= *10,97 MM, SCHEDULE 80, *42,56 KG/M</v>
          </cell>
          <cell r="D3803" t="str">
            <v>M</v>
          </cell>
          <cell r="E3803">
            <v>351.43</v>
          </cell>
        </row>
        <row r="3804">
          <cell r="A3804">
            <v>20995</v>
          </cell>
          <cell r="B3804" t="str">
            <v>INSUMO NACIONAL CAIXA</v>
          </cell>
          <cell r="C3804" t="str">
            <v>TUBO ACO PRETO SEM COSTURA 8", E= *12,70 MM, SCHEDULE 80, *64,64 KG/M</v>
          </cell>
          <cell r="D3804" t="str">
            <v>M</v>
          </cell>
          <cell r="E3804">
            <v>461.85</v>
          </cell>
        </row>
        <row r="3805">
          <cell r="A3805">
            <v>20999</v>
          </cell>
          <cell r="B3805" t="str">
            <v>INSUMO NACIONAL CAIXA</v>
          </cell>
          <cell r="C3805" t="str">
            <v>TUBO ACO PRETO COM COSTURA, NBR 5580, CLASSE L, DN = 15 MM,E = 2,25 MM, 1,06 KG/M</v>
          </cell>
          <cell r="D3805" t="str">
            <v>M</v>
          </cell>
          <cell r="E3805">
            <v>5.23</v>
          </cell>
        </row>
        <row r="3806">
          <cell r="A3806">
            <v>21001</v>
          </cell>
          <cell r="B3806" t="str">
            <v>INSUMO NACIONAL CAIXA</v>
          </cell>
          <cell r="C3806" t="str">
            <v>TUBO ACO PRETO COM COSTURA, NBR 5580, CLASSE L, DN = 25 MM,E = 2,65 MM, 2,02 KG/M</v>
          </cell>
          <cell r="D3806" t="str">
            <v>M</v>
          </cell>
          <cell r="E3806">
            <v>9.77</v>
          </cell>
        </row>
        <row r="3807">
          <cell r="A3807">
            <v>21003</v>
          </cell>
          <cell r="B3807" t="str">
            <v>INSUMO NACIONAL CAIXA</v>
          </cell>
          <cell r="C3807" t="str">
            <v>TUBO ACO PRETO COM COSTURA, NBR 5580, CLASSE L, DN = 40 MM,E = 3,0 MM, 3,34 KG/M</v>
          </cell>
          <cell r="D3807" t="str">
            <v>M</v>
          </cell>
          <cell r="E3807">
            <v>16.05</v>
          </cell>
        </row>
        <row r="3808">
          <cell r="A3808">
            <v>21006</v>
          </cell>
          <cell r="B3808" t="str">
            <v>INSUMO NACIONAL CAIXA</v>
          </cell>
          <cell r="C3808" t="str">
            <v>TUBO ACO PRETO COM COSTURA, NBR 5580, CLASSE L, DN = 80 MM,E = 3,35 MM, 7,07 KG/M</v>
          </cell>
          <cell r="D3808" t="str">
            <v>M</v>
          </cell>
          <cell r="E3808">
            <v>34.07</v>
          </cell>
        </row>
        <row r="3809">
          <cell r="A3809">
            <v>21008</v>
          </cell>
          <cell r="B3809" t="str">
            <v>INSUMO NACIONAL CAIXA</v>
          </cell>
          <cell r="C3809" t="str">
            <v>TUBO ACO GALVANIZADO COM COSTURA, CLASSE LEVE, DN 15 MM ( 1/2"),  E = 2,25 MM,  *1,2* KG/M (NBR 5580)</v>
          </cell>
          <cell r="D3809" t="str">
            <v>M</v>
          </cell>
          <cell r="E3809">
            <v>8.24</v>
          </cell>
        </row>
        <row r="3810">
          <cell r="A3810">
            <v>21009</v>
          </cell>
          <cell r="B3810" t="str">
            <v>INSUMO NACIONAL CAIXA</v>
          </cell>
          <cell r="C3810" t="str">
            <v>TUBO ACO GALVANIZADO COM COSTURA, CLASSE LEVE, DN 20 MM ( 3/4"),  E = 2,25 MM,  *1,3* KG/M (NBR 5580)</v>
          </cell>
          <cell r="D3810" t="str">
            <v>M</v>
          </cell>
          <cell r="E3810">
            <v>10.73</v>
          </cell>
        </row>
        <row r="3811">
          <cell r="A3811">
            <v>21010</v>
          </cell>
          <cell r="B3811" t="str">
            <v>INSUMO NACIONAL CAIXA</v>
          </cell>
          <cell r="C3811" t="str">
            <v>TUBO ACO GALVANIZADO COM COSTURA, CLASSE LEVE, DN 25 MM ( 1"),  E = 2,65 MM,  *2,11* KG/M (NBR 5580)</v>
          </cell>
          <cell r="D3811" t="str">
            <v>M</v>
          </cell>
          <cell r="E3811">
            <v>14.41</v>
          </cell>
        </row>
        <row r="3812">
          <cell r="A3812">
            <v>21011</v>
          </cell>
          <cell r="B3812" t="str">
            <v>INSUMO NACIONAL CAIXA</v>
          </cell>
          <cell r="C3812" t="str">
            <v>TUBO ACO GALVANIZADO COM COSTURA, CLASSE LEVE, DN 32 MM ( 11/4"),  E = 2,65 MM,  *2,71* KG/M (NBR 5580)</v>
          </cell>
          <cell r="D3812" t="str">
            <v>M</v>
          </cell>
          <cell r="E3812">
            <v>21</v>
          </cell>
        </row>
        <row r="3813">
          <cell r="A3813">
            <v>21012</v>
          </cell>
          <cell r="B3813" t="str">
            <v>INSUMO NACIONAL CAIXA</v>
          </cell>
          <cell r="C3813" t="str">
            <v>TUBO ACO GALVANIZADO COM COSTURA, CLASSE LEVE, DN 40 MM ( 11/2"),  E = 3,00 MM,  *3,48* KG/M (NBR 5580)</v>
          </cell>
          <cell r="D3813" t="str">
            <v>M</v>
          </cell>
          <cell r="E3813">
            <v>23.2</v>
          </cell>
        </row>
        <row r="3814">
          <cell r="A3814">
            <v>21013</v>
          </cell>
          <cell r="B3814" t="str">
            <v>INSUMO NACIONAL CAIXA</v>
          </cell>
          <cell r="C3814" t="str">
            <v>TUBO ACO GALVANIZADO COM COSTURA, CLASSE LEVE, DN 50 MM ( 2"),  E = 3,00 MM,  *4,40* KG/M (NBR 5580)</v>
          </cell>
          <cell r="D3814" t="str">
            <v>M</v>
          </cell>
          <cell r="E3814">
            <v>30.28</v>
          </cell>
        </row>
        <row r="3815">
          <cell r="A3815">
            <v>21014</v>
          </cell>
          <cell r="B3815" t="str">
            <v>INSUMO NACIONAL CAIXA</v>
          </cell>
          <cell r="C3815" t="str">
            <v>TUBO ACO GALVANIZADO COM COSTURA, CLASSE LEVE, DN 65 MM ( 21/2"),  E = 3,35 MM, * 6,23* KG/M (NBR 5580)</v>
          </cell>
          <cell r="D3815" t="str">
            <v>M</v>
          </cell>
          <cell r="E3815">
            <v>42.37</v>
          </cell>
        </row>
        <row r="3816">
          <cell r="A3816">
            <v>21015</v>
          </cell>
          <cell r="B3816" t="str">
            <v>INSUMO NACIONAL CAIXA</v>
          </cell>
          <cell r="C3816" t="str">
            <v>TUBO ACO GALVANIZADO COM COSTURA, CLASSE LEVE, DN 80 MM ( 3"),  E = 3,35 MM, *7,32* KG/M (NBR 5580)</v>
          </cell>
          <cell r="D3816" t="str">
            <v>M</v>
          </cell>
          <cell r="E3816">
            <v>48.68</v>
          </cell>
        </row>
        <row r="3817">
          <cell r="A3817">
            <v>21016</v>
          </cell>
          <cell r="B3817" t="str">
            <v>INSUMO NACIONAL CAIXA</v>
          </cell>
          <cell r="C3817" t="str">
            <v>TUBO ACO GALVANIZADO COM COSTURA, CLASSE LEVE, DN 100 MM ( 4"),  E = 3,75 MM,  *10,55* KG/M (NBR 5580)</v>
          </cell>
          <cell r="D3817" t="str">
            <v>M</v>
          </cell>
          <cell r="E3817">
            <v>70.56</v>
          </cell>
        </row>
        <row r="3818">
          <cell r="A3818">
            <v>21019</v>
          </cell>
          <cell r="B3818" t="str">
            <v>INSUMO NACIONAL CAIXA</v>
          </cell>
          <cell r="C3818" t="str">
            <v>TUBO ACO PRETO COM COSTURA, NBR 5580, CLASSE M, DN = 25 MM,E = 3,35 MM, *2,50* KG//M</v>
          </cell>
          <cell r="D3818" t="str">
            <v>M</v>
          </cell>
          <cell r="E3818">
            <v>12.09</v>
          </cell>
        </row>
        <row r="3819">
          <cell r="A3819">
            <v>21021</v>
          </cell>
          <cell r="B3819" t="str">
            <v>INSUMO NACIONAL CAIXA</v>
          </cell>
          <cell r="C3819" t="str">
            <v>TUBO ACO PRETO COM COSTURA, NBR 5580, CLASSE M, DN = 40 MM,E = 3,35 MM, *3,71* KG//M</v>
          </cell>
          <cell r="D3819" t="str">
            <v>M</v>
          </cell>
          <cell r="E3819">
            <v>19.11</v>
          </cell>
        </row>
        <row r="3820">
          <cell r="A3820">
            <v>21024</v>
          </cell>
          <cell r="B3820" t="str">
            <v>INSUMO NACIONAL CAIXA</v>
          </cell>
          <cell r="C3820" t="str">
            <v>TUBO ACO PRETO COM COSTURA, NBR 5580, CLASSE M, DN = 80 MM,E = 4,05 MM, *8,47* KG/M</v>
          </cell>
          <cell r="D3820" t="str">
            <v>M</v>
          </cell>
          <cell r="E3820">
            <v>40.94</v>
          </cell>
        </row>
        <row r="3821">
          <cell r="A3821">
            <v>21029</v>
          </cell>
          <cell r="B3821" t="str">
            <v>INSUMO NACIONAL CAIXA</v>
          </cell>
          <cell r="C3821" t="str">
            <v>MANGUEIRA DE INCENDIO, TIPO 1, DE 1 1/2", COMPRIMENTO = 15 M, TECIDO EM FIO DE POLIESTER E TUBO INTERNO EM BORRACHA SINTETICA, COM UNIOES ENGATE RAPIDO</v>
          </cell>
          <cell r="D3821" t="str">
            <v>UN</v>
          </cell>
          <cell r="E3821">
            <v>260</v>
          </cell>
        </row>
        <row r="3822">
          <cell r="A3822">
            <v>21030</v>
          </cell>
          <cell r="B3822" t="str">
            <v>INSUMO NACIONAL CAIXA</v>
          </cell>
          <cell r="C3822" t="str">
            <v>MANGUEIRA DE INCENDIO, TIPO 1, DE 1 1/2", COMPRIMENTO = 20 M, TECIDO EM FIO DE POLIESTER E TUBO INTERNO EM BORRACHA SINTETICA, COM UNIOES ENGATE RAPIDO</v>
          </cell>
          <cell r="D3822" t="str">
            <v>UN</v>
          </cell>
          <cell r="E3822">
            <v>320.49</v>
          </cell>
        </row>
        <row r="3823">
          <cell r="A3823">
            <v>21031</v>
          </cell>
          <cell r="B3823" t="str">
            <v>INSUMO NACIONAL CAIXA</v>
          </cell>
          <cell r="C3823" t="str">
            <v>MANGUEIRA DE INCENDIO, TIPO 1, DE 1 1/2", COMPRIMENTO = 25 M, TECIDO EM FIO DE POLIESTER E TUBO INTERNO EM BORRACHA SINTETICA, COM UNIOES ENGATE RAPIDO</v>
          </cell>
          <cell r="D3823" t="str">
            <v>UN</v>
          </cell>
          <cell r="E3823">
            <v>399</v>
          </cell>
        </row>
        <row r="3824">
          <cell r="A3824">
            <v>21032</v>
          </cell>
          <cell r="B3824" t="str">
            <v>INSUMO NACIONAL CAIXA</v>
          </cell>
          <cell r="C3824" t="str">
            <v>MANGUEIRA DE INCENDIO, TIPO 1, DE 1 1/2", COMPRIMENTO = 30 M, TECIDO EM FIO DE POLIESTER E TUBO INTERNO EM BORRACHA SINTETICA, COM UNIOES ENGATE RAPIDO</v>
          </cell>
          <cell r="D3824" t="str">
            <v>UN</v>
          </cell>
          <cell r="E3824">
            <v>426.03</v>
          </cell>
        </row>
        <row r="3825">
          <cell r="A3825">
            <v>21034</v>
          </cell>
          <cell r="B3825" t="str">
            <v>INSUMO NACIONAL CAIXA</v>
          </cell>
          <cell r="C3825" t="str">
            <v>MANGUEIRA DE INCENDIO, TIPO 2, DE 2 1/2", COMPRIMENTO = 15 M, TECIDO EM FIO DE POLIESTER E TUBO INTERNO EM BORRACHA SINTETICA, COM UNIOES ENGATE RAPIDO</v>
          </cell>
          <cell r="D3825" t="str">
            <v>UN</v>
          </cell>
          <cell r="E3825">
            <v>516.13</v>
          </cell>
        </row>
        <row r="3826">
          <cell r="A3826">
            <v>21036</v>
          </cell>
          <cell r="B3826" t="str">
            <v>INSUMO NACIONAL CAIXA</v>
          </cell>
          <cell r="C3826" t="str">
            <v>MANGUEIRA DE INCENDIO, TIPO 2, DE 2 1/2", COMPRIMENTO = 25 M, TECIDO EM FIO DE POLIESTER E TUBO INTERNO EM BORRACHA SINTETICA, COM UNIOES ENGATE RAPIDO</v>
          </cell>
          <cell r="D3826" t="str">
            <v>UN</v>
          </cell>
          <cell r="E3826">
            <v>790.29</v>
          </cell>
        </row>
        <row r="3827">
          <cell r="A3827">
            <v>21037</v>
          </cell>
          <cell r="B3827" t="str">
            <v>INSUMO NACIONAL CAIXA</v>
          </cell>
          <cell r="C3827" t="str">
            <v>MANGUEIRA DE INCENDIO, TIPO 2, DE 2 1/2", COMPRIMENTO = 30 M, TECIDO EM FIO DE POLIESTER E TUBO INTERNO EM BORRACHA SINTETICA, COM UNIOES ENGATE RAPIDO</v>
          </cell>
          <cell r="D3827" t="str">
            <v>UN</v>
          </cell>
          <cell r="E3827">
            <v>900.99</v>
          </cell>
        </row>
        <row r="3828">
          <cell r="A3828">
            <v>21038</v>
          </cell>
          <cell r="B3828" t="str">
            <v>INSUMO NACIONAL CAIXA</v>
          </cell>
          <cell r="C3828" t="str">
            <v>!EM PROCESSO DE DESATIVACAO! MANGUEIRA DE INCENDIO C/ CAPA SIMPLES TECIDA FIO POLIESTER TUBO INT BORRACHA SINT ABNT TP 1P/ INSTALACOES PREDIAIS D = 1 1/2</v>
          </cell>
          <cell r="D3828" t="str">
            <v>M</v>
          </cell>
          <cell r="E3828">
            <v>14.88</v>
          </cell>
        </row>
        <row r="3829">
          <cell r="A3829">
            <v>21040</v>
          </cell>
          <cell r="B3829" t="str">
            <v>INSUMO NACIONAL CAIXA</v>
          </cell>
          <cell r="C3829" t="str">
            <v>SPRINKLER TIPO PENDENTE, 68 GRAUS CELSIUS (BULBO VERMELHO),ACABAMENTO NATURAL, 1/2" - 15 MM</v>
          </cell>
          <cell r="D3829" t="str">
            <v>UN</v>
          </cell>
          <cell r="E3829">
            <v>13.9</v>
          </cell>
        </row>
        <row r="3830">
          <cell r="A3830">
            <v>21041</v>
          </cell>
          <cell r="B3830" t="str">
            <v>INSUMO NACIONAL CAIXA</v>
          </cell>
          <cell r="C3830" t="str">
            <v>SPRINKLER TIPO PENDENTE, 68 GRAUS CELSIUS (BULBO VERMELHO),ACABAMENTO NATURAL, 3/4" - 20 MM</v>
          </cell>
          <cell r="D3830" t="str">
            <v>UN</v>
          </cell>
          <cell r="E3830">
            <v>16.78</v>
          </cell>
        </row>
        <row r="3831">
          <cell r="A3831">
            <v>21042</v>
          </cell>
          <cell r="B3831" t="str">
            <v>INSUMO NACIONAL CAIXA</v>
          </cell>
          <cell r="C3831" t="str">
            <v>SPRINKLER TIPO PENDENTE, 79 GRAUS CELSIUS (BULBO AMARELO), ACABAMENTO NATURAL, 1/2" - 15 MM</v>
          </cell>
          <cell r="D3831" t="str">
            <v>UN</v>
          </cell>
          <cell r="E3831">
            <v>16.14</v>
          </cell>
        </row>
        <row r="3832">
          <cell r="A3832">
            <v>21043</v>
          </cell>
          <cell r="B3832" t="str">
            <v>INSUMO NACIONAL CAIXA</v>
          </cell>
          <cell r="C3832" t="str">
            <v>SPRINKLER TIPO PENDENTE, 79 GRAUS CELSIUS (BULBO AMARELO), ACABAMENTO NATURAL, 3/4" - 20 MM</v>
          </cell>
          <cell r="D3832" t="str">
            <v>UN</v>
          </cell>
          <cell r="E3832">
            <v>20.39</v>
          </cell>
        </row>
        <row r="3833">
          <cell r="A3833">
            <v>21044</v>
          </cell>
          <cell r="B3833" t="str">
            <v>INSUMO NACIONAL CAIXA</v>
          </cell>
          <cell r="C3833" t="str">
            <v>SPRINKLER TIPO PENDENTE, 68 GRAUS CELSIUS (BULBO VERMELHO),ACABAMENTO CROMADO, 1/2" - 15 MM</v>
          </cell>
          <cell r="D3833" t="str">
            <v>UN</v>
          </cell>
          <cell r="E3833">
            <v>14.2</v>
          </cell>
        </row>
        <row r="3834">
          <cell r="A3834">
            <v>21045</v>
          </cell>
          <cell r="B3834" t="str">
            <v>INSUMO NACIONAL CAIXA</v>
          </cell>
          <cell r="C3834" t="str">
            <v>SPRINKLER TIPO PENDENTE, 68 GRAUS CELSIUS (BULBO VERMELHO),ACABAMENTO CROMADO, 3/4" - 20 MM</v>
          </cell>
          <cell r="D3834" t="str">
            <v>UN</v>
          </cell>
          <cell r="E3834">
            <v>19.45</v>
          </cell>
        </row>
        <row r="3835">
          <cell r="A3835">
            <v>21046</v>
          </cell>
          <cell r="B3835" t="str">
            <v>INSUMO NACIONAL CAIXA</v>
          </cell>
          <cell r="C3835" t="str">
            <v>SPRINKLER TIPO PENDENTE, 79 GRAUS CELSIUS (BULBO AMARELO,) ACABAMENTO CROMADO, 1/2" - 15 MM</v>
          </cell>
          <cell r="D3835" t="str">
            <v>UN</v>
          </cell>
          <cell r="E3835">
            <v>16.14</v>
          </cell>
        </row>
        <row r="3836">
          <cell r="A3836">
            <v>21047</v>
          </cell>
          <cell r="B3836" t="str">
            <v>INSUMO NACIONAL CAIXA</v>
          </cell>
          <cell r="C3836" t="str">
            <v>SPRINKLER TIPO PENDENTE, 79 GRAUS CELSIUS (BULBO AMARELO), ACABAMENTO CROMADO, 3/4" - 20 MM</v>
          </cell>
          <cell r="D3836" t="str">
            <v>UN</v>
          </cell>
          <cell r="E3836">
            <v>20.94</v>
          </cell>
        </row>
        <row r="3837">
          <cell r="A3837">
            <v>21059</v>
          </cell>
          <cell r="B3837" t="str">
            <v>INSUMO NACIONAL CAIXA</v>
          </cell>
          <cell r="C3837" t="str">
            <v>RALO FOFO COM REQUADRO, QUADRADO 150 X 150 MM</v>
          </cell>
          <cell r="D3837" t="str">
            <v>UN</v>
          </cell>
          <cell r="E3837">
            <v>33</v>
          </cell>
        </row>
        <row r="3838">
          <cell r="A3838">
            <v>21060</v>
          </cell>
          <cell r="B3838" t="str">
            <v>INSUMO NACIONAL CAIXA</v>
          </cell>
          <cell r="C3838" t="str">
            <v>RALO FOFO COM REQUADRO, QUADRADO 250 X 250 MM</v>
          </cell>
          <cell r="D3838" t="str">
            <v>UN</v>
          </cell>
          <cell r="E3838">
            <v>61.22</v>
          </cell>
        </row>
        <row r="3839">
          <cell r="A3839">
            <v>21061</v>
          </cell>
          <cell r="B3839" t="str">
            <v>INSUMO NACIONAL CAIXA</v>
          </cell>
          <cell r="C3839" t="str">
            <v>RALO FOFO COM REQUADRO, QUADRADO 300 X 300 MM</v>
          </cell>
          <cell r="D3839" t="str">
            <v>UN</v>
          </cell>
          <cell r="E3839">
            <v>76.52</v>
          </cell>
        </row>
        <row r="3840">
          <cell r="A3840">
            <v>21062</v>
          </cell>
          <cell r="B3840" t="str">
            <v>INSUMO NACIONAL CAIXA</v>
          </cell>
          <cell r="C3840" t="str">
            <v>RALO FOFO COM REQUADRO, QUADRADO 400 X 400 MM</v>
          </cell>
          <cell r="D3840" t="str">
            <v>UN</v>
          </cell>
          <cell r="E3840">
            <v>120.53</v>
          </cell>
        </row>
        <row r="3841">
          <cell r="A3841">
            <v>21071</v>
          </cell>
          <cell r="B3841" t="str">
            <v>INSUMO NACIONAL CAIXA</v>
          </cell>
          <cell r="C3841" t="str">
            <v>TAMPAO FOFO SIMPLES COM BASE, CLASSE A15 CARGA MAX 1,5 T, 400 X 400 MM, REDE PLUVIAL/ESGOTO/ELETRICA</v>
          </cell>
          <cell r="D3841" t="str">
            <v>UN</v>
          </cell>
          <cell r="E3841">
            <v>124.35</v>
          </cell>
        </row>
        <row r="3842">
          <cell r="A3842">
            <v>21079</v>
          </cell>
          <cell r="B3842" t="str">
            <v>INSUMO NACIONAL CAIXA</v>
          </cell>
          <cell r="C3842" t="str">
            <v>TAMPAO FOFO SIMPLES COM BASE, CLASSE D400 CARGA MAX 40 T, REDONDO TAMPA 500 MM, REDE PLUVIAL/ESGOTO</v>
          </cell>
          <cell r="D3842" t="str">
            <v>UN</v>
          </cell>
          <cell r="E3842">
            <v>367.8</v>
          </cell>
        </row>
        <row r="3843">
          <cell r="A3843">
            <v>21090</v>
          </cell>
          <cell r="B3843" t="str">
            <v>INSUMO NACIONAL CAIXA</v>
          </cell>
          <cell r="C3843" t="str">
            <v>TAMPAO FOFO ARTICULADO, CLASSE D400 CARGA MAX 40 T, REDONDOTAMPA *600 MM, REDE PLUVIAL/ESGOTO</v>
          </cell>
          <cell r="D3843" t="str">
            <v>UN</v>
          </cell>
          <cell r="E3843">
            <v>416.11</v>
          </cell>
        </row>
        <row r="3844">
          <cell r="A3844">
            <v>21092</v>
          </cell>
          <cell r="B3844" t="str">
            <v>INSUMO NACIONAL CAIXA</v>
          </cell>
          <cell r="C3844" t="str">
            <v>VALVULA DE RETENCAO VERTICAL, DE BRONZE (PN-16), 1/2", 200 PSI, EXTREMIDADES COM ROSCA</v>
          </cell>
          <cell r="D3844" t="str">
            <v>UN</v>
          </cell>
          <cell r="E3844">
            <v>31.45</v>
          </cell>
        </row>
        <row r="3845">
          <cell r="A3845">
            <v>21100</v>
          </cell>
          <cell r="B3845" t="str">
            <v>INSUMO NACIONAL CAIXA</v>
          </cell>
          <cell r="C3845" t="str">
            <v>AQUECEDOR DE AGUA A GAS GLP/GN COM CAPACIDADE DE ARMAZENAMENTO DE 50 A 80 L</v>
          </cell>
          <cell r="D3845" t="str">
            <v>UN</v>
          </cell>
          <cell r="E3845">
            <v>1447.54</v>
          </cell>
        </row>
        <row r="3846">
          <cell r="A3846">
            <v>21101</v>
          </cell>
          <cell r="B3846" t="str">
            <v>INSUMO NACIONAL CAIXA</v>
          </cell>
          <cell r="C3846" t="str">
            <v>PORTA TOALHA ROSTO EM METAL CROMADO, TIPO ARGOLA</v>
          </cell>
          <cell r="D3846" t="str">
            <v>UN</v>
          </cell>
          <cell r="E3846">
            <v>30.08</v>
          </cell>
        </row>
        <row r="3847">
          <cell r="A3847">
            <v>21102</v>
          </cell>
          <cell r="B3847" t="str">
            <v>INSUMO NACIONAL CAIXA</v>
          </cell>
          <cell r="C3847" t="str">
            <v>PORTA TOALHA BANHO EM METAL CROMADO, TIPO BARRA</v>
          </cell>
          <cell r="D3847" t="str">
            <v>UN</v>
          </cell>
          <cell r="E3847">
            <v>46.85</v>
          </cell>
        </row>
        <row r="3848">
          <cell r="A3848">
            <v>21104</v>
          </cell>
          <cell r="B3848" t="str">
            <v>INSUMO NACIONAL CAIXA</v>
          </cell>
          <cell r="C3848" t="str">
            <v>!EM PROCESSO DE DESATIVACAO! QUADRO EM CHAPA ACO GALVANIZADO18 USG, 40X60CM P/ INSTALACAO DE PONTO DE FORCA PARA ELEVADOR</v>
          </cell>
          <cell r="D3848" t="str">
            <v>UN</v>
          </cell>
          <cell r="E3848">
            <v>259.16000000000003</v>
          </cell>
        </row>
        <row r="3849">
          <cell r="A3849">
            <v>21106</v>
          </cell>
          <cell r="B3849" t="str">
            <v>INSUMO NACIONAL CAIXA</v>
          </cell>
          <cell r="C3849" t="str">
            <v>LAMBRIS DE ALUMINIO *0,6* KG/M</v>
          </cell>
          <cell r="D3849" t="str">
            <v>KG</v>
          </cell>
          <cell r="E3849">
            <v>19.420000000000002</v>
          </cell>
        </row>
        <row r="3850">
          <cell r="A3850">
            <v>21107</v>
          </cell>
          <cell r="B3850" t="str">
            <v>INSUMO NACIONAL CAIXA</v>
          </cell>
          <cell r="C3850" t="str">
            <v>VIDRO LISO FUME, E = 5 MM - SEM COLOCACAO</v>
          </cell>
          <cell r="D3850" t="str">
            <v>M2</v>
          </cell>
          <cell r="E3850">
            <v>105.54</v>
          </cell>
        </row>
        <row r="3851">
          <cell r="A3851">
            <v>21108</v>
          </cell>
          <cell r="B3851" t="str">
            <v>INSUMO NACIONAL CAIXA</v>
          </cell>
          <cell r="C3851" t="str">
            <v>PISO EM PORCELANATO RETIFICADO EXTRA, FORMATO MENOR OU IGUALA 2025 CM2</v>
          </cell>
          <cell r="D3851" t="str">
            <v>M2</v>
          </cell>
          <cell r="E3851">
            <v>41.02</v>
          </cell>
        </row>
        <row r="3852">
          <cell r="A3852">
            <v>21109</v>
          </cell>
          <cell r="B3852" t="str">
            <v>INSUMO NACIONAL CAIXA</v>
          </cell>
          <cell r="C3852" t="str">
            <v>MINUTERIA ELETRONICA COLETIVA COM POTENCIA MAXIMA RESISTIVAPARA LAMPADAS FLUORESCENTES DE *300* W ( 110 V ) / *600* W (110 V )</v>
          </cell>
          <cell r="D3852" t="str">
            <v>UN</v>
          </cell>
          <cell r="E3852">
            <v>60.48</v>
          </cell>
        </row>
        <row r="3853">
          <cell r="A3853">
            <v>21110</v>
          </cell>
          <cell r="B3853" t="str">
            <v>INSUMO NACIONAL CAIXA</v>
          </cell>
          <cell r="C3853" t="str">
            <v>!EM PROCESSO DE DESATIVACAO! PLACA CEGA METALICA REDONDA P/TOMADA DE PISO 3 X 3"</v>
          </cell>
          <cell r="D3853" t="str">
            <v>UN</v>
          </cell>
          <cell r="E3853">
            <v>18.93</v>
          </cell>
        </row>
        <row r="3854">
          <cell r="A3854">
            <v>21112</v>
          </cell>
          <cell r="B3854" t="str">
            <v>INSUMO NACIONAL CAIXA</v>
          </cell>
          <cell r="C3854" t="str">
            <v>VALVULA DE DESCARGA EM METAL CROMADO PARA MICTORIO COM ACIONAMENTO POR PRESSAO E FECHAMENTO AUTOMATICO</v>
          </cell>
          <cell r="D3854" t="str">
            <v>UN</v>
          </cell>
          <cell r="E3854">
            <v>138.97</v>
          </cell>
        </row>
        <row r="3855">
          <cell r="A3855">
            <v>21114</v>
          </cell>
          <cell r="B3855" t="str">
            <v>INSUMO NACIONAL CAIXA</v>
          </cell>
          <cell r="C3855" t="str">
            <v>ADESIVO PARA TUBOS CPVC, *75* G</v>
          </cell>
          <cell r="D3855" t="str">
            <v>UN</v>
          </cell>
          <cell r="E3855">
            <v>12.36</v>
          </cell>
        </row>
        <row r="3856">
          <cell r="A3856">
            <v>21116</v>
          </cell>
          <cell r="B3856" t="str">
            <v>INSUMO NACIONAL CAIXA</v>
          </cell>
          <cell r="C3856" t="str">
            <v>TE DE REDUCAO DE FERRO GALVANIZADO, COM ROSCA BSP, DE 1 1/4"X 3/4"</v>
          </cell>
          <cell r="D3856" t="str">
            <v>UN</v>
          </cell>
          <cell r="E3856">
            <v>16.75</v>
          </cell>
        </row>
        <row r="3857">
          <cell r="A3857">
            <v>21118</v>
          </cell>
          <cell r="B3857" t="str">
            <v>INSUMO NACIONAL CAIXA</v>
          </cell>
          <cell r="C3857" t="str">
            <v>JOELHO CPVC, SOLDAVEL, 90 GRAUS, 15 MM, PARA AGUA QUENTE</v>
          </cell>
          <cell r="D3857" t="str">
            <v>UN</v>
          </cell>
          <cell r="E3857">
            <v>1.77</v>
          </cell>
        </row>
        <row r="3858">
          <cell r="A3858">
            <v>21119</v>
          </cell>
          <cell r="B3858" t="str">
            <v>INSUMO NACIONAL CAIXA</v>
          </cell>
          <cell r="C3858" t="str">
            <v>LUVA CPVC, SOLDAVEL, 15 MM, PARA AGUA QUENTE PREDIAL</v>
          </cell>
          <cell r="D3858" t="str">
            <v>UN</v>
          </cell>
          <cell r="E3858">
            <v>1.05</v>
          </cell>
        </row>
        <row r="3859">
          <cell r="A3859">
            <v>21120</v>
          </cell>
          <cell r="B3859" t="str">
            <v>INSUMO NACIONAL CAIXA</v>
          </cell>
          <cell r="C3859" t="str">
            <v>LUVA DE TRANSICAO, CPVC, 15 MM X 1/2", PARA AGUA QUENTE PREDIAL</v>
          </cell>
          <cell r="D3859" t="str">
            <v>UN</v>
          </cell>
          <cell r="E3859">
            <v>7.44</v>
          </cell>
        </row>
        <row r="3860">
          <cell r="A3860">
            <v>21121</v>
          </cell>
          <cell r="B3860" t="str">
            <v>INSUMO NACIONAL CAIXA</v>
          </cell>
          <cell r="C3860" t="str">
            <v>TE CPVC, SOLDAVEL, 90 GRAUS, 15 MM, PARA AGUA QUENTE PREDIAL</v>
          </cell>
          <cell r="D3860" t="str">
            <v>UN</v>
          </cell>
          <cell r="E3860">
            <v>2</v>
          </cell>
        </row>
        <row r="3861">
          <cell r="A3861">
            <v>21123</v>
          </cell>
          <cell r="B3861" t="str">
            <v>INSUMO NACIONAL CAIXA</v>
          </cell>
          <cell r="C3861" t="str">
            <v>TUBO CPVC, SOLDAVEL, 15 MM, AGUA QUENTE PREDIAL (NBR 15884)</v>
          </cell>
          <cell r="D3861" t="str">
            <v>M</v>
          </cell>
          <cell r="E3861">
            <v>6.47</v>
          </cell>
        </row>
        <row r="3862">
          <cell r="A3862">
            <v>21124</v>
          </cell>
          <cell r="B3862" t="str">
            <v>INSUMO NACIONAL CAIXA</v>
          </cell>
          <cell r="C3862" t="str">
            <v>TUBO CPVC, SOLDAVEL, 22 MM, AGUA QUENTE PREDIAL (NBR 15884)</v>
          </cell>
          <cell r="D3862" t="str">
            <v>M</v>
          </cell>
          <cell r="E3862">
            <v>11.47</v>
          </cell>
        </row>
        <row r="3863">
          <cell r="A3863">
            <v>21125</v>
          </cell>
          <cell r="B3863" t="str">
            <v>INSUMO NACIONAL CAIXA</v>
          </cell>
          <cell r="C3863" t="str">
            <v>TUBO CPVC, SOLDAVEL, 28 MM, AGUA QUENTE PREDIAL (NBR 15884)</v>
          </cell>
          <cell r="D3863" t="str">
            <v>M</v>
          </cell>
          <cell r="E3863">
            <v>18.41</v>
          </cell>
        </row>
        <row r="3864">
          <cell r="A3864">
            <v>21127</v>
          </cell>
          <cell r="B3864" t="str">
            <v>INSUMO NACIONAL CAIXA</v>
          </cell>
          <cell r="C3864" t="str">
            <v>FITA ISOLANTE ADESIVA ANTICHAMA, USO ATE 750 V, EM ROLO DE 19 MM X 5 M</v>
          </cell>
          <cell r="D3864" t="str">
            <v>UN</v>
          </cell>
          <cell r="E3864">
            <v>1.67</v>
          </cell>
        </row>
        <row r="3865">
          <cell r="A3865">
            <v>21128</v>
          </cell>
          <cell r="B3865" t="str">
            <v>INSUMO NACIONAL CAIXA</v>
          </cell>
          <cell r="C3865" t="str">
            <v>ELETRODUTO FERRO GALV OU ZINCADO ELETROLIT LEVE PAREDE 0,90MM - 3/4" NBR 13057</v>
          </cell>
          <cell r="D3865" t="str">
            <v>M</v>
          </cell>
          <cell r="E3865">
            <v>7.1</v>
          </cell>
        </row>
        <row r="3866">
          <cell r="A3866">
            <v>21129</v>
          </cell>
          <cell r="B3866" t="str">
            <v>INSUMO NACIONAL CAIXA</v>
          </cell>
          <cell r="C3866" t="str">
            <v>ELETRODUTO FERRO GALV OU ZINCADO ELETROLIT LEVE PAREDE 0,90MM - 1/2" NBR 13057</v>
          </cell>
          <cell r="D3866" t="str">
            <v>M</v>
          </cell>
          <cell r="E3866">
            <v>5.47</v>
          </cell>
        </row>
        <row r="3867">
          <cell r="A3867">
            <v>21130</v>
          </cell>
          <cell r="B3867" t="str">
            <v>INSUMO NACIONAL CAIXA</v>
          </cell>
          <cell r="C3867" t="str">
            <v>ELETRODUTO FERRO GALV OU ZINCADO ELETROLIT SEMI-PESADO PAREDE 1,20MM - 1.1/2" NBR 13057</v>
          </cell>
          <cell r="D3867" t="str">
            <v>M</v>
          </cell>
          <cell r="E3867">
            <v>17.149999999999999</v>
          </cell>
        </row>
        <row r="3868">
          <cell r="A3868">
            <v>21131</v>
          </cell>
          <cell r="B3868" t="str">
            <v>INSUMO NACIONAL CAIXA</v>
          </cell>
          <cell r="C3868" t="str">
            <v>ELETRODUTO FERRO GALV OU ZINCADO ELETROLIT SEMI-PESADO PAREDE 1,52MM - 2.1/2" NBR 13057</v>
          </cell>
          <cell r="D3868" t="str">
            <v>M</v>
          </cell>
          <cell r="E3868">
            <v>31.95</v>
          </cell>
        </row>
        <row r="3869">
          <cell r="A3869">
            <v>21132</v>
          </cell>
          <cell r="B3869" t="str">
            <v>INSUMO NACIONAL CAIXA</v>
          </cell>
          <cell r="C3869" t="str">
            <v>ELETRODUTO FERRO GALV OU ZINCADO ELETROLIT PESADO PAREDE 2,25MM - 4" NBR 13057</v>
          </cell>
          <cell r="D3869" t="str">
            <v>M</v>
          </cell>
          <cell r="E3869">
            <v>52.49</v>
          </cell>
        </row>
        <row r="3870">
          <cell r="A3870">
            <v>21133</v>
          </cell>
          <cell r="B3870" t="str">
            <v>INSUMO NACIONAL CAIXA</v>
          </cell>
          <cell r="C3870" t="str">
            <v>ELETRODUTO FERRO GALV OU ZINCADO ELETROLIT SEMI-PESADO PAREDE 1,52MM - 3" NBR 13057</v>
          </cell>
          <cell r="D3870" t="str">
            <v>M</v>
          </cell>
          <cell r="E3870">
            <v>43.92</v>
          </cell>
        </row>
        <row r="3871">
          <cell r="A3871">
            <v>21134</v>
          </cell>
          <cell r="B3871" t="str">
            <v>INSUMO NACIONAL CAIXA</v>
          </cell>
          <cell r="C3871" t="str">
            <v>ELETRODUTO FERRO GALV OU ZINCADO ELETROLIT SEMI-PESADO PAREDE 1,20MM - 2" NBR 13057</v>
          </cell>
          <cell r="D3871" t="str">
            <v>M</v>
          </cell>
          <cell r="E3871">
            <v>22.14</v>
          </cell>
        </row>
        <row r="3872">
          <cell r="A3872">
            <v>21135</v>
          </cell>
          <cell r="B3872" t="str">
            <v>INSUMO NACIONAL CAIXA</v>
          </cell>
          <cell r="C3872" t="str">
            <v>ELETRODUTO FERRO GALV OU ZINCADO ELETROLIT SEMI-PESADO PAREDE 1,20MM - 1.1/4" NBR 13057</v>
          </cell>
          <cell r="D3872" t="str">
            <v>M</v>
          </cell>
          <cell r="E3872">
            <v>12.48</v>
          </cell>
        </row>
        <row r="3873">
          <cell r="A3873">
            <v>21136</v>
          </cell>
          <cell r="B3873" t="str">
            <v>INSUMO NACIONAL CAIXA</v>
          </cell>
          <cell r="C3873" t="str">
            <v>ELETRODUTO FERRO GALV OU ZINCADO ELETROLIT LEVE  PAREDE 0,90MM - 1" NBR 13057</v>
          </cell>
          <cell r="D3873" t="str">
            <v>M</v>
          </cell>
          <cell r="E3873">
            <v>8.35</v>
          </cell>
        </row>
        <row r="3874">
          <cell r="A3874">
            <v>21137</v>
          </cell>
          <cell r="B3874" t="str">
            <v>INSUMO NACIONAL CAIXA</v>
          </cell>
          <cell r="C3874" t="str">
            <v>ELETRODUTO METALICO FLEXIVEL REV EXT PVC PRETO 15MM TIPO COPEX OU EQUIV</v>
          </cell>
          <cell r="D3874" t="str">
            <v>M</v>
          </cell>
          <cell r="E3874">
            <v>5.44</v>
          </cell>
        </row>
        <row r="3875">
          <cell r="A3875">
            <v>21138</v>
          </cell>
          <cell r="B3875" t="str">
            <v>INSUMO NACIONAL CAIXA</v>
          </cell>
          <cell r="C3875" t="str">
            <v>MADEIRA ROLICA TRATADA, EUCALIPTO OU EQUIVALENTE DA REGIAO,H = 2,2 M, D = 8 A 11 CM (PARA CERCA)</v>
          </cell>
          <cell r="D3875" t="str">
            <v>M</v>
          </cell>
          <cell r="E3875">
            <v>4.7699999999999996</v>
          </cell>
        </row>
        <row r="3876">
          <cell r="A3876">
            <v>21139</v>
          </cell>
          <cell r="B3876" t="str">
            <v>INSUMO NACIONAL CAIXA</v>
          </cell>
          <cell r="C3876" t="str">
            <v>!EM PROCESSO DE DESATIVACAO! PAPEL VEGETAL 90G/M2 - 0,8M DELARGURA</v>
          </cell>
          <cell r="D3876" t="str">
            <v>M</v>
          </cell>
          <cell r="E3876">
            <v>5.5</v>
          </cell>
        </row>
        <row r="3877">
          <cell r="A3877">
            <v>21140</v>
          </cell>
          <cell r="B3877" t="str">
            <v>INSUMO NACIONAL CAIXA</v>
          </cell>
          <cell r="C3877" t="str">
            <v>!EM PROCESSO DE DESATIVACAO! PAPEL MILIMETRADO TRANSPARENTE- ROLO DE 1,05 X 10M</v>
          </cell>
          <cell r="D3877" t="str">
            <v>10M</v>
          </cell>
          <cell r="E3877">
            <v>6.66</v>
          </cell>
        </row>
        <row r="3878">
          <cell r="A3878">
            <v>21141</v>
          </cell>
          <cell r="B3878" t="str">
            <v>INSUMO NACIONAL CAIXA</v>
          </cell>
          <cell r="C3878" t="str">
            <v>TELA DE ACO SOLDADA NERVURADA CA-60, Q-92, (1,48 KG/M2), DIAMETRO DO FIO = 4,2 MM, LARGURA =  2,45 X 60 M DE COMPRIMENTO, ESPACAMENTO DA MALHA = 15  X 15 CM</v>
          </cell>
          <cell r="D3878" t="str">
            <v>M2</v>
          </cell>
          <cell r="E3878">
            <v>7.28</v>
          </cell>
        </row>
        <row r="3879">
          <cell r="A3879">
            <v>21142</v>
          </cell>
          <cell r="B3879" t="str">
            <v>INSUMO NACIONAL CAIXA</v>
          </cell>
          <cell r="C3879" t="str">
            <v>ESTRIBO COM PARAFUSO EM CHAPA DE FERRO FUNDIDO DE 2" X 3/16"X 35 CM, SECAO "U", PARA MADEIRAMENTO DE TELHADO</v>
          </cell>
          <cell r="D3879" t="str">
            <v>UN</v>
          </cell>
          <cell r="E3879">
            <v>14.14</v>
          </cell>
        </row>
        <row r="3880">
          <cell r="A3880">
            <v>21144</v>
          </cell>
          <cell r="B3880" t="str">
            <v>INSUMO NACIONAL CAIXA</v>
          </cell>
          <cell r="C3880" t="str">
            <v>!EM PROCESSO DE DESATIVACAO! PAPEL MANTEIGA (FOLHA 66 X 96CM)</v>
          </cell>
          <cell r="D3880" t="str">
            <v>UN</v>
          </cell>
          <cell r="E3880">
            <v>1.27</v>
          </cell>
        </row>
        <row r="3881">
          <cell r="A3881">
            <v>21147</v>
          </cell>
          <cell r="B3881" t="str">
            <v>INSUMO NACIONAL CAIXA</v>
          </cell>
          <cell r="C3881" t="str">
            <v>TUBO ACO PRETO SEM COSTURA 2 1/2", E = 5,16 MM, SCHEDULE 40(8,62 KG/M)</v>
          </cell>
          <cell r="D3881" t="str">
            <v>M</v>
          </cell>
          <cell r="E3881">
            <v>71.17</v>
          </cell>
        </row>
        <row r="3882">
          <cell r="A3882">
            <v>21148</v>
          </cell>
          <cell r="B3882" t="str">
            <v>INSUMO NACIONAL CAIXA</v>
          </cell>
          <cell r="C3882" t="str">
            <v>TUBO ACO PRETO SEM COSTURA 2", E= *3,91* MM, SCHEDULE 40, *5,43* KG/M</v>
          </cell>
          <cell r="D3882" t="str">
            <v>M</v>
          </cell>
          <cell r="E3882">
            <v>43.93</v>
          </cell>
        </row>
        <row r="3883">
          <cell r="A3883">
            <v>21149</v>
          </cell>
          <cell r="B3883" t="str">
            <v>INSUMO NACIONAL CAIXA</v>
          </cell>
          <cell r="C3883" t="str">
            <v>!EM PROCESSO DE DESATIVACAO! TUBO ACO PRETO SEM COSTURA SCHEDULE 40/NBR 5590 DN INT 3" E = 5,49MM - 11,28KG/M</v>
          </cell>
          <cell r="D3883" t="str">
            <v>M</v>
          </cell>
          <cell r="E3883">
            <v>66.7</v>
          </cell>
        </row>
        <row r="3884">
          <cell r="A3884">
            <v>21150</v>
          </cell>
          <cell r="B3884" t="str">
            <v>INSUMO NACIONAL CAIXA</v>
          </cell>
          <cell r="C3884" t="str">
            <v>TUBO ACO PRETO SEM COSTURA 3/4", E= *2,87 MM, SCHEDULE 40, *1,69 KG/M</v>
          </cell>
          <cell r="D3884" t="str">
            <v>M</v>
          </cell>
          <cell r="E3884">
            <v>21.78</v>
          </cell>
        </row>
        <row r="3885">
          <cell r="A3885">
            <v>21151</v>
          </cell>
          <cell r="B3885" t="str">
            <v>INSUMO NACIONAL CAIXA</v>
          </cell>
          <cell r="C3885" t="str">
            <v>TUBO ACO PRETO SEM COSTURA 4", E= *6,02 MM, SCHEDULE 40, *16,06 KG/M</v>
          </cell>
          <cell r="D3885" t="str">
            <v>M</v>
          </cell>
          <cell r="E3885">
            <v>130.38</v>
          </cell>
        </row>
        <row r="3886">
          <cell r="A3886">
            <v>25002</v>
          </cell>
          <cell r="B3886" t="str">
            <v>INSUMO NACIONAL CAIXA</v>
          </cell>
          <cell r="C3886" t="str">
            <v>CABO DE ALUMINIO NU COM ALMA DE ACO, BITOLA 2 AWG</v>
          </cell>
          <cell r="D3886" t="str">
            <v>KG</v>
          </cell>
          <cell r="E3886">
            <v>21.93</v>
          </cell>
        </row>
        <row r="3887">
          <cell r="A3887">
            <v>25003</v>
          </cell>
          <cell r="B3887" t="str">
            <v>INSUMO NACIONAL CAIXA</v>
          </cell>
          <cell r="C3887" t="str">
            <v>CABO DE ALUMINIO NU SEM ALMA DE ACO, BITOLA 2 AWG</v>
          </cell>
          <cell r="D3887" t="str">
            <v>KG</v>
          </cell>
          <cell r="E3887">
            <v>26.09</v>
          </cell>
        </row>
        <row r="3888">
          <cell r="A3888">
            <v>25004</v>
          </cell>
          <cell r="B3888" t="str">
            <v>INSUMO NACIONAL CAIXA</v>
          </cell>
          <cell r="C3888" t="str">
            <v>CABO DE ALUMINIO NU COM ALMA DE ACO, BITOLA 1/0 AWG</v>
          </cell>
          <cell r="D3888" t="str">
            <v>KG</v>
          </cell>
          <cell r="E3888">
            <v>21.75</v>
          </cell>
        </row>
        <row r="3889">
          <cell r="A3889">
            <v>25005</v>
          </cell>
          <cell r="B3889" t="str">
            <v>INSUMO NACIONAL CAIXA</v>
          </cell>
          <cell r="C3889" t="str">
            <v>CABO DE ALUMINIO NU SEM ALMA DE ACO, BITOLA 1/0 AWG</v>
          </cell>
          <cell r="D3889" t="str">
            <v>KG</v>
          </cell>
          <cell r="E3889">
            <v>24.43</v>
          </cell>
        </row>
        <row r="3890">
          <cell r="A3890">
            <v>25007</v>
          </cell>
          <cell r="B3890" t="str">
            <v>INSUMO NACIONAL CAIXA</v>
          </cell>
          <cell r="C3890" t="str">
            <v>TELHA DE ACO ZINCADO ONDULADA, A = *17* MM, E = 0,5 MM, SEMPINTURA</v>
          </cell>
          <cell r="D3890" t="str">
            <v>M2</v>
          </cell>
          <cell r="E3890">
            <v>27.3</v>
          </cell>
        </row>
        <row r="3891">
          <cell r="A3891">
            <v>25010</v>
          </cell>
          <cell r="B3891" t="str">
            <v>INSUMO NACIONAL CAIXA</v>
          </cell>
          <cell r="C3891" t="str">
            <v>CAMINHAO FORA DE ESTRADA PESO BRUTO 51200 KG, CAPACIDADE DECARGA 28000 KG, POTENCIA 357 HP, VELOCIDADE MAXIMA 52,70 KM/H</v>
          </cell>
          <cell r="D3891" t="str">
            <v>UN</v>
          </cell>
          <cell r="E3891">
            <v>1227761.25</v>
          </cell>
        </row>
        <row r="3892">
          <cell r="A3892">
            <v>25011</v>
          </cell>
          <cell r="B3892" t="str">
            <v>INSUMO NACIONAL CAIXA</v>
          </cell>
          <cell r="C3892" t="str">
            <v>CAMINHAO FORA DE ESTRADA PESO BRUTO 69800 KG, CAPACIDADE DECARGA 39000 KG, CACAMBA 24 M3, POTENCIA 469 HP, VELOCIDADE MAXIMA 57 KM/H</v>
          </cell>
          <cell r="D3892" t="str">
            <v>UN</v>
          </cell>
          <cell r="E3892">
            <v>2008278.99</v>
          </cell>
        </row>
        <row r="3893">
          <cell r="A3893">
            <v>25013</v>
          </cell>
          <cell r="B3893" t="str">
            <v>INSUMO NACIONAL CAIXA</v>
          </cell>
          <cell r="C3893" t="str">
            <v>TANQUE DE ASFALTO ESTACIONARIO COM SERPENTINA, CAPACIDADE 20.000 L</v>
          </cell>
          <cell r="D3893" t="str">
            <v>UN</v>
          </cell>
          <cell r="E3893">
            <v>27689.8</v>
          </cell>
        </row>
        <row r="3894">
          <cell r="A3894">
            <v>25014</v>
          </cell>
          <cell r="B3894" t="str">
            <v>INSUMO NACIONAL CAIXA</v>
          </cell>
          <cell r="C3894" t="str">
            <v>TANQUE DE ASFALTO ESTACIONARIO COM MACARICO, CAPACIDADE 20.000 L</v>
          </cell>
          <cell r="D3894" t="str">
            <v>UN</v>
          </cell>
          <cell r="E3894">
            <v>26418.89</v>
          </cell>
        </row>
        <row r="3895">
          <cell r="A3895">
            <v>25015</v>
          </cell>
          <cell r="B3895" t="str">
            <v>INSUMO NACIONAL CAIXA</v>
          </cell>
          <cell r="C3895" t="str">
            <v>!EM PROCESSO DE DESATIVACAO! USINA DE ASFALTO A FRIO,  TIPOALMEIDA  MOD. PMF-35D OU SIMILAR- CAPACIDADE 60 A 80 T/H - ELETRICA - POTENCIA 30 HP</v>
          </cell>
          <cell r="D3895" t="str">
            <v>UN</v>
          </cell>
          <cell r="E3895">
            <v>116369.19</v>
          </cell>
        </row>
        <row r="3896">
          <cell r="A3896">
            <v>25019</v>
          </cell>
          <cell r="B3896" t="str">
            <v>INSUMO NACIONAL CAIXA</v>
          </cell>
          <cell r="C3896" t="str">
            <v>GRUPO GERADOR ESTACIONARIO, MOTOR DIESEL POTENCIA 170 KVA</v>
          </cell>
          <cell r="D3896" t="str">
            <v>UN</v>
          </cell>
          <cell r="E3896">
            <v>96978.71</v>
          </cell>
        </row>
        <row r="3897">
          <cell r="A3897">
            <v>25020</v>
          </cell>
          <cell r="B3897" t="str">
            <v>INSUMO NACIONAL CAIXA</v>
          </cell>
          <cell r="C3897" t="str">
            <v>TRATOR DE ESTEIRAS, POTENCIA BRUTA DE 347 HP, PESO OPERACIONAL DE 38,5 T, COM ESCARIFICADOR E LAMINA COM CAPACIDADE DE 4,70M3</v>
          </cell>
          <cell r="D3897" t="str">
            <v>UN</v>
          </cell>
          <cell r="E3897">
            <v>2217554.86</v>
          </cell>
        </row>
        <row r="3898">
          <cell r="A3898">
            <v>25067</v>
          </cell>
          <cell r="B3898" t="str">
            <v>INSUMO NACIONAL CAIXA</v>
          </cell>
          <cell r="C3898" t="str">
            <v>BLOCO CONCRETO ESTRUTURAL 19 X 19 X 39 CM, FBK 4,5 MPA (NBR6136)</v>
          </cell>
          <cell r="D3898" t="str">
            <v>UN</v>
          </cell>
          <cell r="E3898">
            <v>3.04</v>
          </cell>
        </row>
        <row r="3899">
          <cell r="A3899">
            <v>25070</v>
          </cell>
          <cell r="B3899" t="str">
            <v>INSUMO NACIONAL CAIXA</v>
          </cell>
          <cell r="C3899" t="str">
            <v>BLOCO CONCRETO ESTRUTURAL 14 X 19 X 39 CM, FBK 4,5 MPA (NBR6136)</v>
          </cell>
          <cell r="D3899" t="str">
            <v>UN</v>
          </cell>
          <cell r="E3899">
            <v>2.33</v>
          </cell>
        </row>
        <row r="3900">
          <cell r="A3900">
            <v>25071</v>
          </cell>
          <cell r="B3900" t="str">
            <v>INSUMO NACIONAL CAIXA</v>
          </cell>
          <cell r="C3900" t="str">
            <v>BLOCO CONCRETO ESTRUTURAL 9 X 19 X 39 CM, FBK 4,5 MPA (NBR 6136)</v>
          </cell>
          <cell r="D3900" t="str">
            <v>UN</v>
          </cell>
          <cell r="E3900">
            <v>1.6</v>
          </cell>
        </row>
        <row r="3901">
          <cell r="A3901">
            <v>25398</v>
          </cell>
          <cell r="B3901" t="str">
            <v>INSUMO NACIONAL CAIXA</v>
          </cell>
          <cell r="C3901" t="str">
            <v>CONJUNTO PARA FUTSAL COM TRAVES OFICIAIS DE 3,00 X 2,00 M EMTUBO DE ACO GALVANIZADO 3" COM REQUADRO EM TUBO DE 1", PINTURA EM PRIMER COM TINTA ESMALTE SINTETICO E REDES DE POLIETILENO FIO 4 MM</v>
          </cell>
          <cell r="D3901" t="str">
            <v>UN</v>
          </cell>
          <cell r="E3901">
            <v>2091.75</v>
          </cell>
        </row>
        <row r="3902">
          <cell r="A3902">
            <v>25399</v>
          </cell>
          <cell r="B3902" t="str">
            <v>INSUMO NACIONAL CAIXA</v>
          </cell>
          <cell r="C3902" t="str">
            <v>CONJUNTO PARA QUADRA DE  VOLEI COM POSTES EM TUBO DE ACO GALVANIZADO 3", H = *255* CM, PINTURA EM TINTA ESMALTE SINTETICO, REDE DE NYLON COM 2 MM, MALHA 10 X 10 CM E ANTENAS OFICIAIS EM FIBRA DE VIDRO</v>
          </cell>
          <cell r="D3902" t="str">
            <v>UN</v>
          </cell>
          <cell r="E3902">
            <v>1269.8800000000001</v>
          </cell>
        </row>
        <row r="3903">
          <cell r="A3903">
            <v>25400</v>
          </cell>
          <cell r="B3903" t="str">
            <v>INSUMO NACIONAL CAIXA</v>
          </cell>
          <cell r="C3903" t="str">
            <v>PAR DE TABELAS DE BASQUETE EM COMPENSADO NAVAL DE *1,80 X 1,20* M, COM ARO DE METAL E REDE (SEM SUPORTE DE FIXACAO)</v>
          </cell>
          <cell r="D3903" t="str">
            <v>UN</v>
          </cell>
          <cell r="E3903">
            <v>1004.51</v>
          </cell>
        </row>
        <row r="3904">
          <cell r="A3904">
            <v>25860</v>
          </cell>
          <cell r="B3904" t="str">
            <v>INSUMO NACIONAL CAIXA</v>
          </cell>
          <cell r="C3904" t="str">
            <v>MANTA TERMOPLASTICA, PEAD, GEOMEMBRANA LISA, E = 0,50 MM ( NBR 15352)</v>
          </cell>
          <cell r="D3904" t="str">
            <v>M2</v>
          </cell>
          <cell r="E3904">
            <v>6.98</v>
          </cell>
        </row>
        <row r="3905">
          <cell r="A3905">
            <v>25861</v>
          </cell>
          <cell r="B3905" t="str">
            <v>INSUMO NACIONAL CAIXA</v>
          </cell>
          <cell r="C3905" t="str">
            <v>MANTA TERMOPLASTICA, PEAD, GEOMEMBRANA LISA, E = 0,75 MM ( NBR 15352)</v>
          </cell>
          <cell r="D3905" t="str">
            <v>M2</v>
          </cell>
          <cell r="E3905">
            <v>10.54</v>
          </cell>
        </row>
        <row r="3906">
          <cell r="A3906">
            <v>25862</v>
          </cell>
          <cell r="B3906" t="str">
            <v>INSUMO NACIONAL CAIXA</v>
          </cell>
          <cell r="C3906" t="str">
            <v>MANTA TERMOPLASTICA, PEAD, GEOMEMBRANA LISA, E = 0,80 MM ( NBR 15352)</v>
          </cell>
          <cell r="D3906" t="str">
            <v>M2</v>
          </cell>
          <cell r="E3906">
            <v>11.19</v>
          </cell>
        </row>
        <row r="3907">
          <cell r="A3907">
            <v>25863</v>
          </cell>
          <cell r="B3907" t="str">
            <v>INSUMO NACIONAL CAIXA</v>
          </cell>
          <cell r="C3907" t="str">
            <v>MANTA TERMOPLASTICA, PEAD, GEOMEMBRANA LISA, E = 1,00 MM ( NBR 15352)</v>
          </cell>
          <cell r="D3907" t="str">
            <v>M2</v>
          </cell>
          <cell r="E3907">
            <v>13.98</v>
          </cell>
        </row>
        <row r="3908">
          <cell r="A3908">
            <v>25864</v>
          </cell>
          <cell r="B3908" t="str">
            <v>INSUMO NACIONAL CAIXA</v>
          </cell>
          <cell r="C3908" t="str">
            <v>MANTA TERMOPLASTICA, PEAD, GEOMEMBRANA LISA, E = 1,50 MM ( NBR 15352)</v>
          </cell>
          <cell r="D3908" t="str">
            <v>M2</v>
          </cell>
          <cell r="E3908">
            <v>20.97</v>
          </cell>
        </row>
        <row r="3909">
          <cell r="A3909">
            <v>25865</v>
          </cell>
          <cell r="B3909" t="str">
            <v>INSUMO NACIONAL CAIXA</v>
          </cell>
          <cell r="C3909" t="str">
            <v>MANTA TERMOPLASTICA, PEAD, GEOMEMBRANA LISA, E = 2,00 MM ( NBR 15352)</v>
          </cell>
          <cell r="D3909" t="str">
            <v>M2</v>
          </cell>
          <cell r="E3909">
            <v>28.09</v>
          </cell>
        </row>
        <row r="3910">
          <cell r="A3910">
            <v>25866</v>
          </cell>
          <cell r="B3910" t="str">
            <v>INSUMO NACIONAL CAIXA</v>
          </cell>
          <cell r="C3910" t="str">
            <v>MANTA TERMOPLASTICA, PEAD, GEOMEMBRANA LISA, E = 2,50 MM ( NBR 15352)</v>
          </cell>
          <cell r="D3910" t="str">
            <v>M2</v>
          </cell>
          <cell r="E3910">
            <v>34.89</v>
          </cell>
        </row>
        <row r="3911">
          <cell r="A3911">
            <v>25867</v>
          </cell>
          <cell r="B3911" t="str">
            <v>INSUMO NACIONAL CAIXA</v>
          </cell>
          <cell r="C3911" t="str">
            <v>MANTA TERMOPLASTICA, PEAD, GEOMEMBRANA TEXTURIZADA EM AMBASAS FACES, E = 1,50 MM (NBR 15352)</v>
          </cell>
          <cell r="D3911" t="str">
            <v>M2</v>
          </cell>
          <cell r="E3911">
            <v>22.65</v>
          </cell>
        </row>
        <row r="3912">
          <cell r="A3912">
            <v>25868</v>
          </cell>
          <cell r="B3912" t="str">
            <v>INSUMO NACIONAL CAIXA</v>
          </cell>
          <cell r="C3912" t="str">
            <v>MANTA TERMOPLASTICA, PEAD, GEOMEMBRANA TEXTURIZADA EM AMBASAS FACES, E = 0,50 MM (NBR 15352)</v>
          </cell>
          <cell r="D3912" t="str">
            <v>M2</v>
          </cell>
          <cell r="E3912">
            <v>7.78</v>
          </cell>
        </row>
        <row r="3913">
          <cell r="A3913">
            <v>25869</v>
          </cell>
          <cell r="B3913" t="str">
            <v>INSUMO NACIONAL CAIXA</v>
          </cell>
          <cell r="C3913" t="str">
            <v>MANTA TERMOPLASTICA, PEAD, GEOMEMBRANA TEXTURIZADA EM AMBASAS FACES, E = 0,75 MM (NBR 15352)</v>
          </cell>
          <cell r="D3913" t="str">
            <v>M2</v>
          </cell>
          <cell r="E3913">
            <v>10.99</v>
          </cell>
        </row>
        <row r="3914">
          <cell r="A3914">
            <v>25870</v>
          </cell>
          <cell r="B3914" t="str">
            <v>INSUMO NACIONAL CAIXA</v>
          </cell>
          <cell r="C3914" t="str">
            <v>MANTA TERMOPLASTICA, PEAD, GEOMEMBRANA TEXTURIZADA EM AMBASAS FACES, E = 0,80 MM (NBR 15352)</v>
          </cell>
          <cell r="D3914" t="str">
            <v>M2</v>
          </cell>
          <cell r="E3914">
            <v>12.46</v>
          </cell>
        </row>
        <row r="3915">
          <cell r="A3915">
            <v>25871</v>
          </cell>
          <cell r="B3915" t="str">
            <v>INSUMO NACIONAL CAIXA</v>
          </cell>
          <cell r="C3915" t="str">
            <v>MANTA TERMOPLASTICA, PEAD, GEOMEMBRANA TEXTURIZADA EM AMBASAS FACES, E = 1,00 MM (NBR 15352)</v>
          </cell>
          <cell r="D3915" t="str">
            <v>M2</v>
          </cell>
          <cell r="E3915">
            <v>15.3</v>
          </cell>
        </row>
        <row r="3916">
          <cell r="A3916">
            <v>25872</v>
          </cell>
          <cell r="B3916" t="str">
            <v>INSUMO NACIONAL CAIXA</v>
          </cell>
          <cell r="C3916" t="str">
            <v>MANTA TERMOPLASTICA, PEAD, GEOMEMBRANA TEXTURIZADA EM AMBASAS FACES, E = 2,00 MM (NBR 15352)</v>
          </cell>
          <cell r="D3916" t="str">
            <v>M2</v>
          </cell>
          <cell r="E3916">
            <v>30.61</v>
          </cell>
        </row>
        <row r="3917">
          <cell r="A3917">
            <v>25873</v>
          </cell>
          <cell r="B3917" t="str">
            <v>INSUMO NACIONAL CAIXA</v>
          </cell>
          <cell r="C3917" t="str">
            <v>MANTA TERMOPLASTICA, PEAD, GEOMEMBRANA TEXTURIZADA EM AMBASAS FACES, E = 2,50 MM (NBR 15352)</v>
          </cell>
          <cell r="D3917" t="str">
            <v>M2</v>
          </cell>
          <cell r="E3917">
            <v>38.17</v>
          </cell>
        </row>
        <row r="3918">
          <cell r="A3918">
            <v>25874</v>
          </cell>
          <cell r="B3918" t="str">
            <v>INSUMO NACIONAL CAIXA</v>
          </cell>
          <cell r="C3918" t="str">
            <v>TUBO DE POLIETILENO DE ALTA DENSIDADE, PEAD, PE-80, DE = 1200 MM X 37,2 MM PAREDE ( SDR 32,25 - PN 04 ) PARA REDE DE AGUA (NBR 15561)</v>
          </cell>
          <cell r="D3918" t="str">
            <v>M</v>
          </cell>
          <cell r="E3918">
            <v>3214.8</v>
          </cell>
        </row>
        <row r="3919">
          <cell r="A3919">
            <v>25875</v>
          </cell>
          <cell r="B3919" t="str">
            <v>INSUMO NACIONAL CAIXA</v>
          </cell>
          <cell r="C3919" t="str">
            <v>TUBO DE POLIETILENO DE ALTA DENSIDADE, PEAD, PE-80, DE= 800MM X 30,8 MM PAREDE, ( SDR 26 - PN 05 ) PARA REDE DE AGUA (NBR 15561)</v>
          </cell>
          <cell r="D3919" t="str">
            <v>M</v>
          </cell>
          <cell r="E3919">
            <v>1466.95</v>
          </cell>
        </row>
        <row r="3920">
          <cell r="A3920">
            <v>25876</v>
          </cell>
          <cell r="B3920" t="str">
            <v>INSUMO NACIONAL CAIXA</v>
          </cell>
          <cell r="C3920" t="str">
            <v>TUBO DE POLIETILENO DE ALTA DENSIDADE, PEAD, PE-80, DE = 1000 MM X 38,5 MM PAREDE, ( SDR 26 - PN 05 ) PARA REDE DE AGUA(NBR 15561)</v>
          </cell>
          <cell r="D3920" t="str">
            <v>M</v>
          </cell>
          <cell r="E3920">
            <v>2743.98</v>
          </cell>
        </row>
        <row r="3921">
          <cell r="A3921">
            <v>25877</v>
          </cell>
          <cell r="B3921" t="str">
            <v>INSUMO NACIONAL CAIXA</v>
          </cell>
          <cell r="C3921" t="str">
            <v>TUBO DE POLIETILENO DE ALTA DENSIDADE, PEAD, PE-80, DE = 1400 MM X 42,9 MM PAREDE, (SDR 32,25 - PN 04 ) PARA REDE DE AGUA (NBR 15561)</v>
          </cell>
          <cell r="D3921" t="str">
            <v>M</v>
          </cell>
          <cell r="E3921">
            <v>4328.29</v>
          </cell>
        </row>
        <row r="3922">
          <cell r="A3922">
            <v>25878</v>
          </cell>
          <cell r="B3922" t="str">
            <v>INSUMO NACIONAL CAIXA</v>
          </cell>
          <cell r="C3922" t="str">
            <v>TUBO DE POLIETILENO DE ALTA DENSIDADE, PEAD, PE-80, DE = 160MM X 14,6 MM PAREDE, (SDR 11 - PN 12,5 ) PARA REDE DE AGUA(NBR 15561)</v>
          </cell>
          <cell r="D3922" t="str">
            <v>M</v>
          </cell>
          <cell r="E3922">
            <v>139.58000000000001</v>
          </cell>
        </row>
        <row r="3923">
          <cell r="A3923">
            <v>25879</v>
          </cell>
          <cell r="B3923" t="str">
            <v>INSUMO NACIONAL CAIXA</v>
          </cell>
          <cell r="C3923" t="str">
            <v>TUBO DE POLIETILENO DE ALTA DENSIDADE, PEAD, PE-80, DE = 1600 MM X 49,0 MM PAREDE, ( SDR 32,25 - PN 04 ) PARA REDE DE AGUA (NBR 15561)</v>
          </cell>
          <cell r="D3923" t="str">
            <v>M</v>
          </cell>
          <cell r="E3923">
            <v>5646.38</v>
          </cell>
        </row>
        <row r="3924">
          <cell r="A3924">
            <v>25880</v>
          </cell>
          <cell r="B3924" t="str">
            <v>INSUMO NACIONAL CAIXA</v>
          </cell>
          <cell r="C3924" t="str">
            <v>TUBO DE POLIETILENO DE ALTA DENSIDADE, PEAD, PE-80, DE= 200MM X 18,2 MM PAREDE, ( SDR 11 - PN 12,5 ) PARA REDE DE AGUA(NBR 15561)</v>
          </cell>
          <cell r="D3924" t="str">
            <v>M</v>
          </cell>
          <cell r="E3924">
            <v>217.58</v>
          </cell>
        </row>
        <row r="3925">
          <cell r="A3925">
            <v>25881</v>
          </cell>
          <cell r="B3925" t="str">
            <v>INSUMO NACIONAL CAIXA</v>
          </cell>
          <cell r="C3925" t="str">
            <v>TUBO DE POLIETILENO DE ALTA DENSIDADE, PEAD, PE-80, DE= 315MM X 28,7 MM PAREDE, ( SDR 11 - PN 12,5 ) PARA REDE DE AGUA(NBR 15561)</v>
          </cell>
          <cell r="D3925" t="str">
            <v>M</v>
          </cell>
          <cell r="E3925">
            <v>533.14</v>
          </cell>
        </row>
        <row r="3926">
          <cell r="A3926">
            <v>25882</v>
          </cell>
          <cell r="B3926" t="str">
            <v>INSUMO NACIONAL CAIXA</v>
          </cell>
          <cell r="C3926" t="str">
            <v>TUBO DE POLIETILENO DE ALTA DENSIDADE, PEAD, PE-80, DE= 400MM X 36,4 MM PAREDE, ( SDR 11 - PN 12,5 ) PARA REDE DE AGUA(NBR 15561)</v>
          </cell>
          <cell r="D3926" t="str">
            <v>M</v>
          </cell>
          <cell r="E3926">
            <v>858.7</v>
          </cell>
        </row>
        <row r="3927">
          <cell r="A3927">
            <v>25883</v>
          </cell>
          <cell r="B3927" t="str">
            <v>INSUMO NACIONAL CAIXA</v>
          </cell>
          <cell r="C3927" t="str">
            <v>TUBO DE POLIETILENO DE ALTA DENSIDADE, PEAD, PE-80, DE= 50 MM X 4,6 MM PAREDE, (SDR 11 - PN 12,5) PARA REDE DE AGUA (NBR15561)</v>
          </cell>
          <cell r="D3927" t="str">
            <v>M</v>
          </cell>
          <cell r="E3927">
            <v>13.85</v>
          </cell>
        </row>
        <row r="3928">
          <cell r="A3928">
            <v>25884</v>
          </cell>
          <cell r="B3928" t="str">
            <v>INSUMO NACIONAL CAIXA</v>
          </cell>
          <cell r="C3928" t="str">
            <v>TUBO DE POLIETILENO DE ALTA DENSIDADE, PEAD, PE-80, DE= 500MM X 45,5 MM PAREDE, ( SDR 11 - PN 12,5 ) PARA REDE DE AGUA(NBR 15561)</v>
          </cell>
          <cell r="D3928" t="str">
            <v>M</v>
          </cell>
          <cell r="E3928">
            <v>1507.56</v>
          </cell>
        </row>
        <row r="3929">
          <cell r="A3929">
            <v>25885</v>
          </cell>
          <cell r="B3929" t="str">
            <v>INSUMO NACIONAL CAIXA</v>
          </cell>
          <cell r="C3929" t="str">
            <v>TUBO DE POLIETILENO DE ALTA DENSIDADE, PEAD, PE-80, DE= 630MM X 57,3 MM PAREDE (SDR 11 - PN 12,5 ) PARA REDE DE AGUA (NBR 15561)</v>
          </cell>
          <cell r="D3929" t="str">
            <v>M</v>
          </cell>
          <cell r="E3929">
            <v>1640.91</v>
          </cell>
        </row>
        <row r="3930">
          <cell r="A3930">
            <v>25886</v>
          </cell>
          <cell r="B3930" t="str">
            <v>INSUMO NACIONAL CAIXA</v>
          </cell>
          <cell r="C3930" t="str">
            <v>TUBO DE POLIETILENO DE ALTA DENSIDADE, PEAD, PE-80, DE= 75 MM X 6,9 MM PAREDE, ( SRD 11 - PN 12,5 ) PARA REDE DE AGUA (NBR 15561)</v>
          </cell>
          <cell r="D3930" t="str">
            <v>M</v>
          </cell>
          <cell r="E3930">
            <v>30.98</v>
          </cell>
        </row>
        <row r="3931">
          <cell r="A3931">
            <v>25887</v>
          </cell>
          <cell r="B3931" t="str">
            <v>INSUMO NACIONAL CAIXA</v>
          </cell>
          <cell r="C3931" t="str">
            <v>TUBO DE POLIETILENO DE ALTA DENSIDADE, PEAD, PE-80, DE = 900MM X 34,7 MM PAREDE, ( SDR 26 - PN 05 ) PARA REDE DE AGUA (NBR 15561)</v>
          </cell>
          <cell r="D3931" t="str">
            <v>M</v>
          </cell>
          <cell r="E3931">
            <v>2406.4299999999998</v>
          </cell>
        </row>
        <row r="3932">
          <cell r="A3932">
            <v>25888</v>
          </cell>
          <cell r="B3932" t="str">
            <v>INSUMO NACIONAL CAIXA</v>
          </cell>
          <cell r="C3932" t="str">
            <v>TUBO DE POLIETILENO DE ALTA DENSIDADE, PEAD, PE-80, DE = 110MM X 10,0 MM PAREDE, ( SDR 11 - PN 12,5 ) PARA REDE DE AGUA(NBR 15561)</v>
          </cell>
          <cell r="D3932" t="str">
            <v>M</v>
          </cell>
          <cell r="E3932">
            <v>65.02</v>
          </cell>
        </row>
        <row r="3933">
          <cell r="A3933">
            <v>25889</v>
          </cell>
          <cell r="B3933" t="str">
            <v>INSUMO NACIONAL CAIXA</v>
          </cell>
          <cell r="C3933" t="str">
            <v>TUBO DE POLIETILENO DE ALTA DENSIDADE, PEAD, PE-80, DE= 730MM X 34,1 MM PAREDE, ( SDR 21 - PN 06 ) PARA REDE DE AGUA (NBR 15561)</v>
          </cell>
          <cell r="D3933" t="str">
            <v>M</v>
          </cell>
          <cell r="E3933">
            <v>1124.3900000000001</v>
          </cell>
        </row>
        <row r="3934">
          <cell r="A3934">
            <v>25930</v>
          </cell>
          <cell r="B3934" t="str">
            <v>INSUMO NACIONAL CAIXA</v>
          </cell>
          <cell r="C3934" t="str">
            <v>GRANALHA DE ACO, ESFERICA (SHOT), PARA JATEAMENTO, PENEIRA 1,19 A 1,00 MM (SAE S390)</v>
          </cell>
          <cell r="D3934" t="str">
            <v>SC25KG</v>
          </cell>
          <cell r="E3934">
            <v>100.28</v>
          </cell>
        </row>
        <row r="3935">
          <cell r="A3935">
            <v>25931</v>
          </cell>
          <cell r="B3935" t="str">
            <v>INSUMO NACIONAL CAIXA</v>
          </cell>
          <cell r="C3935" t="str">
            <v>DISCO DE CORTE DIAMANTADO SEGMENTADO DIAMETRO DE 180 MM PARAESMERILHADEIRA 7 "</v>
          </cell>
          <cell r="D3935" t="str">
            <v>UN</v>
          </cell>
          <cell r="E3935">
            <v>72.37</v>
          </cell>
        </row>
        <row r="3936">
          <cell r="A3936">
            <v>25932</v>
          </cell>
          <cell r="B3936" t="str">
            <v>INSUMO NACIONAL CAIXA</v>
          </cell>
          <cell r="C3936" t="str">
            <v>!EM PROCESSO DE DESATIVACAO! BOMBA HIDRAULICA ALTA PRESSAO (UNIDADE MOTRIZ), VAZAO DE 3,0L/MIN, ATINGINDO PRESSOES MANOMETRICAS DE ATE 100KGF/CM2 - LOCACAO.</v>
          </cell>
          <cell r="D3936" t="str">
            <v>DIA</v>
          </cell>
          <cell r="E3936">
            <v>192.75</v>
          </cell>
        </row>
        <row r="3937">
          <cell r="A3937">
            <v>25950</v>
          </cell>
          <cell r="B3937" t="str">
            <v>INSUMO NACIONAL CAIXA</v>
          </cell>
          <cell r="C3937" t="str">
            <v>SERVICO DE BOMBEAMENTO DE CONCRETO COM CONSUMO MINIMO DE 40M3</v>
          </cell>
          <cell r="D3937" t="str">
            <v>M3</v>
          </cell>
          <cell r="E3937">
            <v>33.68</v>
          </cell>
        </row>
        <row r="3938">
          <cell r="A3938">
            <v>25951</v>
          </cell>
          <cell r="B3938" t="str">
            <v>INSUMO NACIONAL CAIXA</v>
          </cell>
          <cell r="C3938" t="str">
            <v>FERTILIZANTE NPK - 10:10:10</v>
          </cell>
          <cell r="D3938" t="str">
            <v>KG</v>
          </cell>
          <cell r="E3938">
            <v>1.28</v>
          </cell>
        </row>
        <row r="3939">
          <cell r="A3939">
            <v>25952</v>
          </cell>
          <cell r="B3939" t="str">
            <v>INSUMO NACIONAL CAIXA</v>
          </cell>
          <cell r="C3939" t="str">
            <v>GUINDASTE HIDRAULICO AUTOPROPELIDO, COM LANCA TELESCOPICA 28,80 M, CAPACIDADE MAXIMA 30 T, POTENCIA 97 KW, TRACAO 4 X 4</v>
          </cell>
          <cell r="D3939" t="str">
            <v>UN</v>
          </cell>
          <cell r="E3939">
            <v>522639.81</v>
          </cell>
        </row>
        <row r="3940">
          <cell r="A3940">
            <v>25953</v>
          </cell>
          <cell r="B3940" t="str">
            <v>INSUMO NACIONAL CAIXA</v>
          </cell>
          <cell r="C3940" t="str">
            <v>GUINDASTE HIDRAULICO AUTOPROPELIDO, COM LANCA TELESCOPICA 50M, CAPACIDADE MAXIMA 100 T, POTENCIA 350 KW, TRACAO 10 X 6</v>
          </cell>
          <cell r="D3940" t="str">
            <v>UN</v>
          </cell>
          <cell r="E3940">
            <v>1708630.15</v>
          </cell>
        </row>
        <row r="3941">
          <cell r="A3941">
            <v>25954</v>
          </cell>
          <cell r="B3941" t="str">
            <v>INSUMO NACIONAL CAIXA</v>
          </cell>
          <cell r="C3941" t="str">
            <v>GUINDASTE HIDRAULICO AUTOPROPELIDO, COM LANCA TELESCOPICA 40M, CAPACIDADE MAXIMA 60 T, POTENCIA 260 KW, TRACAO 6 X 6</v>
          </cell>
          <cell r="D3941" t="str">
            <v>UN</v>
          </cell>
          <cell r="E3941">
            <v>1005076.56</v>
          </cell>
        </row>
        <row r="3942">
          <cell r="A3942">
            <v>25957</v>
          </cell>
          <cell r="B3942" t="str">
            <v>INSUMO NACIONAL CAIXA</v>
          </cell>
          <cell r="C3942" t="str">
            <v>MONTADOR DE ESTRUTURA METALICA</v>
          </cell>
          <cell r="D3942" t="str">
            <v>H</v>
          </cell>
          <cell r="E3942">
            <v>10.43</v>
          </cell>
        </row>
        <row r="3943">
          <cell r="A3943">
            <v>25958</v>
          </cell>
          <cell r="B3943" t="str">
            <v>INSUMO NACIONAL CAIXA</v>
          </cell>
          <cell r="C3943" t="str">
            <v>AJUDANTE DE ESTRUTURAS METALICAS</v>
          </cell>
          <cell r="D3943" t="str">
            <v>H</v>
          </cell>
          <cell r="E3943">
            <v>6.61</v>
          </cell>
        </row>
        <row r="3944">
          <cell r="A3944">
            <v>25959</v>
          </cell>
          <cell r="B3944" t="str">
            <v>INSUMO NACIONAL CAIXA</v>
          </cell>
          <cell r="C3944" t="str">
            <v>OPERADOR DE PAVIMENTADORA</v>
          </cell>
          <cell r="D3944" t="str">
            <v>H</v>
          </cell>
          <cell r="E3944">
            <v>16.8</v>
          </cell>
        </row>
        <row r="3945">
          <cell r="A3945">
            <v>25960</v>
          </cell>
          <cell r="B3945" t="str">
            <v>INSUMO NACIONAL CAIXA</v>
          </cell>
          <cell r="C3945" t="str">
            <v>OPERADOR DE DEMARCADORA DE FAIXAS DE TRAFEGO</v>
          </cell>
          <cell r="D3945" t="str">
            <v>H</v>
          </cell>
          <cell r="E3945">
            <v>16.8</v>
          </cell>
        </row>
        <row r="3946">
          <cell r="A3946">
            <v>25961</v>
          </cell>
          <cell r="B3946" t="str">
            <v>INSUMO NACIONAL CAIXA</v>
          </cell>
          <cell r="C3946" t="str">
            <v>RASTELEIRO</v>
          </cell>
          <cell r="D3946" t="str">
            <v>H</v>
          </cell>
          <cell r="E3946">
            <v>7.04</v>
          </cell>
        </row>
        <row r="3947">
          <cell r="A3947">
            <v>25962</v>
          </cell>
          <cell r="B3947" t="str">
            <v>INSUMO NACIONAL CAIXA</v>
          </cell>
          <cell r="C3947" t="str">
            <v>PASTILHA DE VIDRO PIGMENTADA *2,0 X 2,0* CM, NACIONAL, PARAREVESTIMENTO INTERNO/EXTERNO E PISCINA, BRANCA OU CORES FRIAS, ESPESSURA MAIOR OU IGUAL A 5 MM</v>
          </cell>
          <cell r="D3947" t="str">
            <v>M2</v>
          </cell>
          <cell r="E3947">
            <v>190.08</v>
          </cell>
        </row>
        <row r="3948">
          <cell r="A3948">
            <v>25963</v>
          </cell>
          <cell r="B3948" t="str">
            <v>INSUMO NACIONAL CAIXA</v>
          </cell>
          <cell r="C3948" t="str">
            <v>CALCARIO DOLOMITICO A (POSTO PEDREIRA/FORNECEDOR, SEM FRETE)</v>
          </cell>
          <cell r="D3948" t="str">
            <v>KG</v>
          </cell>
          <cell r="E3948">
            <v>0.06</v>
          </cell>
        </row>
        <row r="3949">
          <cell r="A3949">
            <v>25964</v>
          </cell>
          <cell r="B3949" t="str">
            <v>INSUMO NACIONAL CAIXA</v>
          </cell>
          <cell r="C3949" t="str">
            <v>JARDINEIRO</v>
          </cell>
          <cell r="D3949" t="str">
            <v>H</v>
          </cell>
          <cell r="E3949">
            <v>10.24</v>
          </cell>
        </row>
        <row r="3950">
          <cell r="A3950">
            <v>25966</v>
          </cell>
          <cell r="B3950" t="str">
            <v>INSUMO NACIONAL CAIXA</v>
          </cell>
          <cell r="C3950" t="str">
            <v>REDUTOR TIPO THINNER PARA ACABAMENTO</v>
          </cell>
          <cell r="D3950" t="str">
            <v>L</v>
          </cell>
          <cell r="E3950">
            <v>17.14</v>
          </cell>
        </row>
        <row r="3951">
          <cell r="A3951">
            <v>25967</v>
          </cell>
          <cell r="B3951" t="str">
            <v>INSUMO NACIONAL CAIXA</v>
          </cell>
          <cell r="C3951" t="str">
            <v>APOIO DO PORTA DENTE FRESADORA</v>
          </cell>
          <cell r="D3951" t="str">
            <v>UN</v>
          </cell>
          <cell r="E3951">
            <v>993.45</v>
          </cell>
        </row>
        <row r="3952">
          <cell r="A3952">
            <v>25968</v>
          </cell>
          <cell r="B3952" t="str">
            <v>INSUMO NACIONAL CAIXA</v>
          </cell>
          <cell r="C3952" t="str">
            <v>DENTE PARA FRESADORA</v>
          </cell>
          <cell r="D3952" t="str">
            <v>UN</v>
          </cell>
          <cell r="E3952">
            <v>22.46</v>
          </cell>
        </row>
        <row r="3953">
          <cell r="A3953">
            <v>25969</v>
          </cell>
          <cell r="B3953" t="str">
            <v>INSUMO NACIONAL CAIXA</v>
          </cell>
          <cell r="C3953" t="str">
            <v>PORTA DENTE PARA FRESADORA</v>
          </cell>
          <cell r="D3953" t="str">
            <v>UN</v>
          </cell>
          <cell r="E3953">
            <v>211.48</v>
          </cell>
        </row>
        <row r="3954">
          <cell r="A3954">
            <v>25970</v>
          </cell>
          <cell r="B3954" t="str">
            <v>INSUMO NACIONAL CAIXA</v>
          </cell>
          <cell r="C3954" t="str">
            <v>VIBROACABADORA DE ASFALTO SOBRE ESTEIRAS, LARG. PAVIM. 2,13M A 4,55 M, POT. 74 KW/ 100 HP, CAP. 400 T/ H</v>
          </cell>
          <cell r="D3954" t="str">
            <v>UN</v>
          </cell>
          <cell r="E3954">
            <v>721795.69</v>
          </cell>
        </row>
        <row r="3955">
          <cell r="A3955">
            <v>25971</v>
          </cell>
          <cell r="B3955" t="str">
            <v>INSUMO NACIONAL CAIXA</v>
          </cell>
          <cell r="C3955" t="str">
            <v>VIBROACABADORA DE ASFALTO SOBRE ESTEIRAS, LARG. PAVIM. MAX.8,00 M, POT. 100 KW/ 134 HP, CAP. 600 T/ H</v>
          </cell>
          <cell r="D3955" t="str">
            <v>UN</v>
          </cell>
          <cell r="E3955">
            <v>1714526.34</v>
          </cell>
        </row>
        <row r="3956">
          <cell r="A3956">
            <v>25972</v>
          </cell>
          <cell r="B3956" t="str">
            <v>INSUMO NACIONAL CAIXA</v>
          </cell>
          <cell r="C3956" t="str">
            <v>MICROESFERAS DE VIDRO PARA SINALIZACAO HORIZONTAL VIARIA, TIPO I-B (PREMIX) - NBR 16184</v>
          </cell>
          <cell r="D3956" t="str">
            <v>KG</v>
          </cell>
          <cell r="E3956">
            <v>6.11</v>
          </cell>
        </row>
        <row r="3957">
          <cell r="A3957">
            <v>25973</v>
          </cell>
          <cell r="B3957" t="str">
            <v>INSUMO NACIONAL CAIXA</v>
          </cell>
          <cell r="C3957" t="str">
            <v>MICROESFERAS DE VIDRO PARA SINALIZACAO HORIZONTAL VIARIA, TIPO II-A (DROP-ON) - NBR 16184</v>
          </cell>
          <cell r="D3957" t="str">
            <v>KG</v>
          </cell>
          <cell r="E3957">
            <v>6.11</v>
          </cell>
        </row>
        <row r="3958">
          <cell r="A3958">
            <v>25974</v>
          </cell>
          <cell r="B3958" t="str">
            <v>INSUMO NACIONAL CAIXA</v>
          </cell>
          <cell r="C3958" t="str">
            <v>CIMENTO PORTLAND ESTRUTURAL BRANCO CPB-32</v>
          </cell>
          <cell r="D3958" t="str">
            <v>KG</v>
          </cell>
          <cell r="E3958">
            <v>1.89</v>
          </cell>
        </row>
        <row r="3959">
          <cell r="A3959">
            <v>25975</v>
          </cell>
          <cell r="B3959" t="str">
            <v>INSUMO NACIONAL CAIXA</v>
          </cell>
          <cell r="C3959" t="str">
            <v>BETONEIRA CAPACIDADE NOMINAL 600 L, CAPACIDADE DE MISTURA 440 L, MOTOR A GASOLINA POTENCIA 10 HP, COM CARREGADOR</v>
          </cell>
          <cell r="D3959" t="str">
            <v>UN</v>
          </cell>
          <cell r="E3959">
            <v>17884.21</v>
          </cell>
        </row>
        <row r="3960">
          <cell r="A3960">
            <v>25976</v>
          </cell>
          <cell r="B3960" t="str">
            <v>INSUMO NACIONAL CAIXA</v>
          </cell>
          <cell r="C3960" t="str">
            <v>DIVISORIA EM GRANITO BRANCO ESP=3CM COM DUAS FACES POLIDAS LEVIGADO</v>
          </cell>
          <cell r="D3960" t="str">
            <v>M2</v>
          </cell>
          <cell r="E3960">
            <v>679.41</v>
          </cell>
        </row>
        <row r="3961">
          <cell r="A3961">
            <v>25980</v>
          </cell>
          <cell r="B3961" t="str">
            <v>INSUMO NACIONAL CAIXA</v>
          </cell>
          <cell r="C3961" t="str">
            <v>PISO EM GRANITO BRANCO QUARTZ  E=2CM LEVIGADO</v>
          </cell>
          <cell r="D3961" t="str">
            <v>M2</v>
          </cell>
          <cell r="E3961">
            <v>339.7</v>
          </cell>
        </row>
        <row r="3962">
          <cell r="A3962">
            <v>25981</v>
          </cell>
          <cell r="B3962" t="str">
            <v>INSUMO NACIONAL CAIXA</v>
          </cell>
          <cell r="C3962" t="str">
            <v>PISO EM GRANITO BRANCO QUARTZ 30X30CM E=2CM LEVIGADO</v>
          </cell>
          <cell r="D3962" t="str">
            <v>M2</v>
          </cell>
          <cell r="E3962">
            <v>409.7</v>
          </cell>
        </row>
        <row r="3963">
          <cell r="A3963">
            <v>25986</v>
          </cell>
          <cell r="B3963" t="str">
            <v>INSUMO NACIONAL CAIXA</v>
          </cell>
          <cell r="C3963" t="str">
            <v>GRUPO GERADOR ESTACIONARIO, SILENCIADO, POTENCIA 180 KVA, MOTOR DIESEL</v>
          </cell>
          <cell r="D3963" t="str">
            <v>UN</v>
          </cell>
          <cell r="E3963">
            <v>103802.6</v>
          </cell>
        </row>
        <row r="3964">
          <cell r="A3964">
            <v>25987</v>
          </cell>
          <cell r="B3964" t="str">
            <v>INSUMO NACIONAL CAIXA</v>
          </cell>
          <cell r="C3964" t="str">
            <v>GRUPO GERADOR ESTACIONARIO SILENCIADO, POTENCIA 50 KVA, MOTOR DIESEL</v>
          </cell>
          <cell r="D3964" t="str">
            <v>UN</v>
          </cell>
          <cell r="E3964">
            <v>56576.65</v>
          </cell>
        </row>
        <row r="3965">
          <cell r="A3965">
            <v>25988</v>
          </cell>
          <cell r="B3965" t="str">
            <v>INSUMO NACIONAL CAIXA</v>
          </cell>
          <cell r="C3965" t="str">
            <v>TELA DE ANIAGEM (JUTA)</v>
          </cell>
          <cell r="D3965" t="str">
            <v>M2</v>
          </cell>
          <cell r="E3965">
            <v>9.43</v>
          </cell>
        </row>
        <row r="3966">
          <cell r="A3966">
            <v>26017</v>
          </cell>
          <cell r="B3966" t="str">
            <v>INSUMO NACIONAL CAIXA</v>
          </cell>
          <cell r="C3966" t="str">
            <v>DISCO DE BORRACHA PARA LIXADEIRA RIGIDO 7 " COM ARRUELA CENTRAL</v>
          </cell>
          <cell r="D3966" t="str">
            <v>UN</v>
          </cell>
          <cell r="E3966">
            <v>22.77</v>
          </cell>
        </row>
        <row r="3967">
          <cell r="A3967">
            <v>26018</v>
          </cell>
          <cell r="B3967" t="str">
            <v>INSUMO NACIONAL CAIXA</v>
          </cell>
          <cell r="C3967" t="str">
            <v>DISCO DE CORTE PARA METAL COM DUAS TELAS 12 X 1/8 X 3/4 " (300 X 3,2 X 19,05 MM)</v>
          </cell>
          <cell r="D3967" t="str">
            <v>UN</v>
          </cell>
          <cell r="E3967">
            <v>18.489999999999998</v>
          </cell>
        </row>
        <row r="3968">
          <cell r="A3968">
            <v>26019</v>
          </cell>
          <cell r="B3968" t="str">
            <v>INSUMO NACIONAL CAIXA</v>
          </cell>
          <cell r="C3968" t="str">
            <v>DISCO DE DESBASTE PARA METAL FERROSO EM GERAL, COM TRES TELAS,  9 X 1/4 X 7/8 " (228,6 X 6,4 X 22,2 MM)</v>
          </cell>
          <cell r="D3968" t="str">
            <v>UN</v>
          </cell>
          <cell r="E3968">
            <v>17.46</v>
          </cell>
        </row>
        <row r="3969">
          <cell r="A3969">
            <v>26020</v>
          </cell>
          <cell r="B3969" t="str">
            <v>INSUMO NACIONAL CAIXA</v>
          </cell>
          <cell r="C3969" t="str">
            <v>DISCO DE LIXA PARA METAL, DIAMETRO = 180 MM, GRAO 120</v>
          </cell>
          <cell r="D3969" t="str">
            <v>UN</v>
          </cell>
          <cell r="E3969">
            <v>4.55</v>
          </cell>
        </row>
        <row r="3970">
          <cell r="A3970">
            <v>26021</v>
          </cell>
          <cell r="B3970" t="str">
            <v>INSUMO NACIONAL CAIXA</v>
          </cell>
          <cell r="C3970" t="str">
            <v>ESCOVA CIRCULAR EM ACO LATONADO, 6 X 1 " (DIAMETRO X ESPESSURA), FURO DE 1 1/4 ", FIO ONDULADO *0,30* MM</v>
          </cell>
          <cell r="D3970" t="str">
            <v>UN</v>
          </cell>
          <cell r="E3970">
            <v>42.05</v>
          </cell>
        </row>
        <row r="3971">
          <cell r="A3971">
            <v>26022</v>
          </cell>
          <cell r="B3971" t="str">
            <v>INSUMO NACIONAL CAIXA</v>
          </cell>
          <cell r="C3971" t="str">
            <v>PONTEIRO PARA MARTELO ROMPEDOR, DIAMETRO = *28* MM, COMPRIMENTO = *520* MM, ENCAIXE SEXTAVADO</v>
          </cell>
          <cell r="D3971" t="str">
            <v>UN</v>
          </cell>
          <cell r="E3971">
            <v>116.77</v>
          </cell>
        </row>
        <row r="3972">
          <cell r="A3972">
            <v>26023</v>
          </cell>
          <cell r="B3972" t="str">
            <v>INSUMO NACIONAL CAIXA</v>
          </cell>
          <cell r="C3972" t="str">
            <v>REBOLO ABRASIVO RETO DE USO GERAL GRAO 36, DE 6 X 1 " (DIAMETRO X ALTURA)</v>
          </cell>
          <cell r="D3972" t="str">
            <v>UN</v>
          </cell>
          <cell r="E3972">
            <v>41.48</v>
          </cell>
        </row>
        <row r="3973">
          <cell r="A3973">
            <v>26026</v>
          </cell>
          <cell r="B3973" t="str">
            <v>INSUMO NACIONAL CAIXA</v>
          </cell>
          <cell r="C3973" t="str">
            <v>SILICA ATIVA PARA ADICAO EM CONCRETO E ARGAMASSA</v>
          </cell>
          <cell r="D3973" t="str">
            <v>KG</v>
          </cell>
          <cell r="E3973">
            <v>2.4</v>
          </cell>
        </row>
        <row r="3974">
          <cell r="A3974">
            <v>26028</v>
          </cell>
          <cell r="B3974" t="str">
            <v>INSUMO NACIONAL CAIXA</v>
          </cell>
          <cell r="C3974" t="str">
            <v>POZOLANA DE CLASSE C</v>
          </cell>
          <cell r="D3974" t="str">
            <v>T</v>
          </cell>
          <cell r="E3974">
            <v>255.67</v>
          </cell>
        </row>
        <row r="3975">
          <cell r="A3975">
            <v>26032</v>
          </cell>
          <cell r="B3975" t="str">
            <v>INSUMO NACIONAL CAIXA</v>
          </cell>
          <cell r="C3975" t="str">
            <v>.!EM PROCESSO DE DESATIVACAO! TINTA RETRORREFLETIVAS A BASEDE RESINA ACRILICA COM MICROESFERA DE VIDRO, DB-800 COR BRANCA N 9,5.</v>
          </cell>
          <cell r="D3975" t="str">
            <v>L</v>
          </cell>
          <cell r="E3975">
            <v>26.43</v>
          </cell>
        </row>
        <row r="3976">
          <cell r="A3976">
            <v>26034</v>
          </cell>
          <cell r="B3976" t="str">
            <v>INSUMO NACIONAL CAIXA</v>
          </cell>
          <cell r="C3976" t="str">
            <v>USINA DE ASFALTO, GRAVIMETRICA, CAPACIDADE DE 150 T/H, POTENCIA DE 400 KW</v>
          </cell>
          <cell r="D3976" t="str">
            <v>UN</v>
          </cell>
          <cell r="E3976">
            <v>3978007.82</v>
          </cell>
        </row>
        <row r="3977">
          <cell r="A3977">
            <v>26037</v>
          </cell>
          <cell r="B3977" t="str">
            <v>INSUMO NACIONAL CAIXA</v>
          </cell>
          <cell r="C3977" t="str">
            <v>!EM PROCESSO DE DESATIVACAO! MACACO PARA PROTENSAO DE UMA CORDOALHA DE ATE 31,5 - LOCACAO</v>
          </cell>
          <cell r="D3977" t="str">
            <v>DIA</v>
          </cell>
          <cell r="E3977">
            <v>542.36</v>
          </cell>
        </row>
        <row r="3978">
          <cell r="A3978">
            <v>26038</v>
          </cell>
          <cell r="B3978" t="str">
            <v>INSUMO NACIONAL CAIXA</v>
          </cell>
          <cell r="C3978" t="str">
            <v>AQUECEDOR DE OLEO BPF (FLUIDO) TERMICO, CAPACIDADE DE 300.000 KCAL/H</v>
          </cell>
          <cell r="D3978" t="str">
            <v>UN</v>
          </cell>
          <cell r="E3978">
            <v>167331.66</v>
          </cell>
        </row>
        <row r="3979">
          <cell r="A3979">
            <v>26039</v>
          </cell>
          <cell r="B3979" t="str">
            <v>INSUMO NACIONAL CAIXA</v>
          </cell>
          <cell r="C3979" t="str">
            <v>DISTRIBUIDOR DE AGREGADOS AUTOPROPELIDO, CAP 3 M3, A DIESEL,6 CC, 176 CV</v>
          </cell>
          <cell r="D3979" t="str">
            <v>UN</v>
          </cell>
          <cell r="E3979">
            <v>205741.89</v>
          </cell>
        </row>
        <row r="3980">
          <cell r="A3980">
            <v>26047</v>
          </cell>
          <cell r="B3980" t="str">
            <v>INSUMO NACIONAL CAIXA</v>
          </cell>
          <cell r="C3980" t="str">
            <v>CAP, PVC, JE, DN 150 MM, PARA REDE COLETORA DE ESGOTO</v>
          </cell>
          <cell r="D3980" t="str">
            <v>UN</v>
          </cell>
          <cell r="E3980">
            <v>84.44</v>
          </cell>
        </row>
        <row r="3981">
          <cell r="A3981">
            <v>26048</v>
          </cell>
          <cell r="B3981" t="str">
            <v>INSUMO NACIONAL CAIXA</v>
          </cell>
          <cell r="C3981" t="str">
            <v>CAP, PVC, JE, DN 200 MM, PARA REDE COLETORA DE ESGOTO</v>
          </cell>
          <cell r="D3981" t="str">
            <v>UN</v>
          </cell>
          <cell r="E3981">
            <v>125.81</v>
          </cell>
        </row>
        <row r="3982">
          <cell r="A3982">
            <v>33939</v>
          </cell>
          <cell r="B3982" t="str">
            <v>INSUMO NACIONAL CAIXA</v>
          </cell>
          <cell r="C3982" t="str">
            <v>ARQUITETO JUNIOR</v>
          </cell>
          <cell r="D3982" t="str">
            <v>H</v>
          </cell>
          <cell r="E3982">
            <v>68.83</v>
          </cell>
        </row>
        <row r="3983">
          <cell r="A3983">
            <v>33952</v>
          </cell>
          <cell r="B3983" t="str">
            <v>INSUMO NACIONAL CAIXA</v>
          </cell>
          <cell r="C3983" t="str">
            <v>ARQUITETO PLENO</v>
          </cell>
          <cell r="D3983" t="str">
            <v>H</v>
          </cell>
          <cell r="E3983">
            <v>78.989999999999995</v>
          </cell>
        </row>
        <row r="3984">
          <cell r="A3984">
            <v>33953</v>
          </cell>
          <cell r="B3984" t="str">
            <v>INSUMO NACIONAL CAIXA</v>
          </cell>
          <cell r="C3984" t="str">
            <v>ARQUITETO SENIOR</v>
          </cell>
          <cell r="D3984" t="str">
            <v>H</v>
          </cell>
          <cell r="E3984">
            <v>93.58</v>
          </cell>
        </row>
        <row r="3985">
          <cell r="A3985">
            <v>34341</v>
          </cell>
          <cell r="B3985" t="str">
            <v>INSUMO NACIONAL CAIXA</v>
          </cell>
          <cell r="C3985" t="str">
            <v>ACO CA-25, VERGALHAO, 32,0 MM</v>
          </cell>
          <cell r="D3985" t="str">
            <v>KG</v>
          </cell>
          <cell r="E3985">
            <v>3.21</v>
          </cell>
        </row>
        <row r="3986">
          <cell r="A3986">
            <v>34343</v>
          </cell>
          <cell r="B3986" t="str">
            <v>INSUMO NACIONAL CAIXA</v>
          </cell>
          <cell r="C3986" t="str">
            <v>ACO CA-60, VERGALHAO, 9,5 MM</v>
          </cell>
          <cell r="D3986" t="str">
            <v>KG</v>
          </cell>
          <cell r="E3986">
            <v>4.1100000000000003</v>
          </cell>
        </row>
        <row r="3987">
          <cell r="A3987">
            <v>34344</v>
          </cell>
          <cell r="B3987" t="str">
            <v>INSUMO NACIONAL CAIXA</v>
          </cell>
          <cell r="C3987" t="str">
            <v>ACO-FIO PARA PROTENSAO, CP-150 RB L, 8 MM</v>
          </cell>
          <cell r="D3987" t="str">
            <v>KG</v>
          </cell>
          <cell r="E3987">
            <v>5.66</v>
          </cell>
        </row>
        <row r="3988">
          <cell r="A3988">
            <v>34345</v>
          </cell>
          <cell r="B3988" t="str">
            <v>INSUMO NACIONAL CAIXA</v>
          </cell>
          <cell r="C3988" t="str">
            <v>VIGIA DIURNO</v>
          </cell>
          <cell r="D3988" t="str">
            <v>H</v>
          </cell>
          <cell r="E3988">
            <v>12.56</v>
          </cell>
        </row>
        <row r="3989">
          <cell r="A3989">
            <v>34346</v>
          </cell>
          <cell r="B3989" t="str">
            <v>INSUMO NACIONAL CAIXA</v>
          </cell>
          <cell r="C3989" t="str">
            <v>ARAME FARPADO GALVANIZADO 16 BWG, CLASSE 250</v>
          </cell>
          <cell r="D3989" t="str">
            <v>M</v>
          </cell>
          <cell r="E3989">
            <v>0.61</v>
          </cell>
        </row>
        <row r="3990">
          <cell r="A3990">
            <v>34347</v>
          </cell>
          <cell r="B3990" t="str">
            <v>INSUMO NACIONAL CAIXA</v>
          </cell>
          <cell r="C3990" t="str">
            <v>CONCERTINA SIMPLES EM ACO GALVANIZADO DE ALTA RESISTENCIA, COM ESPIRAL DE 300 MM, D = 2,76 MM</v>
          </cell>
          <cell r="D3990" t="str">
            <v>M</v>
          </cell>
          <cell r="E3990">
            <v>10.81</v>
          </cell>
        </row>
        <row r="3991">
          <cell r="A3991">
            <v>34348</v>
          </cell>
          <cell r="B3991" t="str">
            <v>INSUMO NACIONAL CAIXA</v>
          </cell>
          <cell r="C3991" t="str">
            <v>CONCERTINA CLIPADA (DUPLA) EM ACO GALVANIZADO DE ALTA RESISTENCIA, COM ESPIRAL DE 300 MM, D = 2,76 MM</v>
          </cell>
          <cell r="D3991" t="str">
            <v>M</v>
          </cell>
          <cell r="E3991">
            <v>20.92</v>
          </cell>
        </row>
        <row r="3992">
          <cell r="A3992">
            <v>34349</v>
          </cell>
          <cell r="B3992" t="str">
            <v>INSUMO NACIONAL CAIXA</v>
          </cell>
          <cell r="C3992" t="str">
            <v>HASTE DE ACO GALVANIZADO PARA FIXACAO DE CONCERTINA 2 "/3 M</v>
          </cell>
          <cell r="D3992" t="str">
            <v>UN</v>
          </cell>
          <cell r="E3992">
            <v>8.36</v>
          </cell>
        </row>
        <row r="3993">
          <cell r="A3993">
            <v>34353</v>
          </cell>
          <cell r="B3993" t="str">
            <v>INSUMO NACIONAL CAIXA</v>
          </cell>
          <cell r="C3993" t="str">
            <v>ARGAMASSA COLANTE AC-II</v>
          </cell>
          <cell r="D3993" t="str">
            <v>KG</v>
          </cell>
          <cell r="E3993">
            <v>1.02</v>
          </cell>
        </row>
        <row r="3994">
          <cell r="A3994">
            <v>34355</v>
          </cell>
          <cell r="B3994" t="str">
            <v>INSUMO NACIONAL CAIXA</v>
          </cell>
          <cell r="C3994" t="str">
            <v>ARGAMASSA PISO SOBRE PISO</v>
          </cell>
          <cell r="D3994" t="str">
            <v>KG</v>
          </cell>
          <cell r="E3994">
            <v>1.41</v>
          </cell>
        </row>
        <row r="3995">
          <cell r="A3995">
            <v>34356</v>
          </cell>
          <cell r="B3995" t="str">
            <v>INSUMO NACIONAL CAIXA</v>
          </cell>
          <cell r="C3995" t="str">
            <v>REJUNTE BRANCO, CIMENTICIO</v>
          </cell>
          <cell r="D3995" t="str">
            <v>KG</v>
          </cell>
          <cell r="E3995">
            <v>2.93</v>
          </cell>
        </row>
        <row r="3996">
          <cell r="A3996">
            <v>34357</v>
          </cell>
          <cell r="B3996" t="str">
            <v>INSUMO NACIONAL CAIXA</v>
          </cell>
          <cell r="C3996" t="str">
            <v>REJUNTE COLORIDO, CIMENTICIO</v>
          </cell>
          <cell r="D3996" t="str">
            <v>KG</v>
          </cell>
          <cell r="E3996">
            <v>3.25</v>
          </cell>
        </row>
        <row r="3997">
          <cell r="A3997">
            <v>34359</v>
          </cell>
          <cell r="B3997" t="str">
            <v>INSUMO NACIONAL CAIXA</v>
          </cell>
          <cell r="C3997" t="str">
            <v>CURVA 90 GRAUS DE BARRA CHATA EM ALUMINIO 3/4 " X 1/4 " X 300 MM</v>
          </cell>
          <cell r="D3997" t="str">
            <v>UN</v>
          </cell>
          <cell r="E3997">
            <v>5.33</v>
          </cell>
        </row>
        <row r="3998">
          <cell r="A3998">
            <v>34360</v>
          </cell>
          <cell r="B3998" t="str">
            <v>INSUMO NACIONAL CAIXA</v>
          </cell>
          <cell r="C3998" t="str">
            <v>PERFIL DE ALUMINIO ANODIZADO</v>
          </cell>
          <cell r="D3998" t="str">
            <v>KG</v>
          </cell>
          <cell r="E3998">
            <v>20.99</v>
          </cell>
        </row>
        <row r="3999">
          <cell r="A3999">
            <v>34361</v>
          </cell>
          <cell r="B3999" t="str">
            <v>INSUMO NACIONAL CAIXA</v>
          </cell>
          <cell r="C3999" t="str">
            <v>METACAULIM DE ALTA REATIVIDADE/CAULIM CALCINADO</v>
          </cell>
          <cell r="D3999" t="str">
            <v>KG</v>
          </cell>
          <cell r="E3999">
            <v>1.74</v>
          </cell>
        </row>
        <row r="4000">
          <cell r="A4000">
            <v>34362</v>
          </cell>
          <cell r="B4000" t="str">
            <v>INSUMO NACIONAL CAIXA</v>
          </cell>
          <cell r="C4000" t="str">
            <v>JANELA ALUMINIO DE CORRER 1,20 X 1,20 M (AXL) COM 2 FOLHAS DE VIDRO INCLUSO GUARNICAO.</v>
          </cell>
          <cell r="D4000" t="str">
            <v>UN</v>
          </cell>
          <cell r="E4000">
            <v>564.96</v>
          </cell>
        </row>
        <row r="4001">
          <cell r="A4001">
            <v>34363</v>
          </cell>
          <cell r="B4001" t="str">
            <v>INSUMO NACIONAL CAIXA</v>
          </cell>
          <cell r="C4001" t="str">
            <v>JANELA ALUMINIO DE CORRER 1,20 X 1,50 M (AXL) COM 2 FOLHAS DE VIDRO INCLUSO GUARNICAO.</v>
          </cell>
          <cell r="D4001" t="str">
            <v>UN</v>
          </cell>
          <cell r="E4001">
            <v>667.68</v>
          </cell>
        </row>
        <row r="4002">
          <cell r="A4002">
            <v>34364</v>
          </cell>
          <cell r="B4002" t="str">
            <v>INSUMO NACIONAL CAIXA</v>
          </cell>
          <cell r="C4002" t="str">
            <v>JANELA ALUMIINIO DE CORRER 1,20 X 1,50 M (AXL) COM 4 FOLHASDE VIDRO INCLUSO GUARNICAO</v>
          </cell>
          <cell r="D4002" t="str">
            <v>UN</v>
          </cell>
          <cell r="E4002">
            <v>667.68</v>
          </cell>
        </row>
        <row r="4003">
          <cell r="A4003">
            <v>34365</v>
          </cell>
          <cell r="B4003" t="str">
            <v>INSUMO NACIONAL CAIXA</v>
          </cell>
          <cell r="C4003" t="str">
            <v>JANELA ALUMINIO DE CORRER 1,20 X 2,00 M (AXL) COM 4 FOLHAS DE VIDRO INCLUSO GUARNICAO</v>
          </cell>
          <cell r="D4003" t="str">
            <v>UN</v>
          </cell>
          <cell r="E4003">
            <v>788.99</v>
          </cell>
        </row>
        <row r="4004">
          <cell r="A4004">
            <v>34367</v>
          </cell>
          <cell r="B4004" t="str">
            <v>INSUMO NACIONAL CAIXA</v>
          </cell>
          <cell r="C4004" t="str">
            <v>JANELA ALUMINIO DE CORRER 1,00 X 1,50 M (AXL) COM 2 FOLHAS DE VIDRO INCLUSO GUARNICAO</v>
          </cell>
          <cell r="D4004" t="str">
            <v>UN</v>
          </cell>
          <cell r="E4004">
            <v>559.82000000000005</v>
          </cell>
        </row>
        <row r="4005">
          <cell r="A4005">
            <v>34369</v>
          </cell>
          <cell r="B4005" t="str">
            <v>INSUMO NACIONAL CAIXA</v>
          </cell>
          <cell r="C4005" t="str">
            <v>JANELA ALUMINIO DE CORRER 1,00 X 2,00 M (AXL) COM 4 FOLHAS DE VIDRO INCLUSO GUARNICAO</v>
          </cell>
          <cell r="D4005" t="str">
            <v>UN</v>
          </cell>
          <cell r="E4005">
            <v>719.04</v>
          </cell>
        </row>
        <row r="4006">
          <cell r="A4006">
            <v>34370</v>
          </cell>
          <cell r="B4006" t="str">
            <v>INSUMO NACIONAL CAIXA</v>
          </cell>
          <cell r="C4006" t="str">
            <v>JANELA ALUMINIO DE CORRER 1,20 X 1,20 (AXL) M COM 3 FOLHAS (2 VENEZIANAS E 1 VIDRO) INCLUSO GUARNICAO</v>
          </cell>
          <cell r="D4006" t="str">
            <v>UN</v>
          </cell>
          <cell r="E4006">
            <v>847.44</v>
          </cell>
        </row>
        <row r="4007">
          <cell r="A4007">
            <v>34371</v>
          </cell>
          <cell r="B4007" t="str">
            <v>INSUMO NACIONAL CAIXA</v>
          </cell>
          <cell r="C4007" t="str">
            <v>JANELA ALUMINIO DE CORRER 1,20 X 1,50 (AXL) M COM 3 FOLHAS (2 VENEZIANAS E 1 VIDRO) INCLUSO GUARNICAO</v>
          </cell>
          <cell r="D4007" t="str">
            <v>UN</v>
          </cell>
          <cell r="E4007">
            <v>962.98</v>
          </cell>
        </row>
        <row r="4008">
          <cell r="A4008">
            <v>34372</v>
          </cell>
          <cell r="B4008" t="str">
            <v>INSUMO NACIONAL CAIXA</v>
          </cell>
          <cell r="C4008" t="str">
            <v>JANELA ALUMINIO DE CORRER 1,20 X 1,50 (AXL) M COM 6 FOLHAS (4 VENEZIANAS E 2 VIDROS) INCLUSO GUARNICAO</v>
          </cell>
          <cell r="D4008" t="str">
            <v>UN</v>
          </cell>
          <cell r="E4008">
            <v>1033.79</v>
          </cell>
        </row>
        <row r="4009">
          <cell r="A4009">
            <v>34373</v>
          </cell>
          <cell r="B4009" t="str">
            <v>INSUMO NACIONAL CAIXA</v>
          </cell>
          <cell r="C4009" t="str">
            <v>JANELA ALUMINIO DE CORRER 1,20 X 2,00 (AXL) M COM 6 FOLHAS (4 VENEZIANAS E 2 VIDROS) INCLUSO GUARNICAO</v>
          </cell>
          <cell r="D4009" t="str">
            <v>UN</v>
          </cell>
          <cell r="E4009">
            <v>1230.28</v>
          </cell>
        </row>
        <row r="4010">
          <cell r="A4010">
            <v>34377</v>
          </cell>
          <cell r="B4010" t="str">
            <v>INSUMO NACIONAL CAIXA</v>
          </cell>
          <cell r="C4010" t="str">
            <v>JANELA ALUMINIO BASCULANTE  80 X 60 CM (AXL)</v>
          </cell>
          <cell r="D4010" t="str">
            <v>UN</v>
          </cell>
          <cell r="E4010">
            <v>216.13</v>
          </cell>
        </row>
        <row r="4011">
          <cell r="A4011">
            <v>34378</v>
          </cell>
          <cell r="B4011" t="str">
            <v>INSUMO NACIONAL CAIXA</v>
          </cell>
          <cell r="C4011" t="str">
            <v>JANELA ALUMINIO BASCULANTE  100 X 80 CM (AXL)</v>
          </cell>
          <cell r="D4011" t="str">
            <v>UN</v>
          </cell>
          <cell r="E4011">
            <v>316.44</v>
          </cell>
        </row>
        <row r="4012">
          <cell r="A4012">
            <v>34379</v>
          </cell>
          <cell r="B4012" t="str">
            <v>INSUMO NACIONAL CAIXA</v>
          </cell>
          <cell r="C4012" t="str">
            <v>JANELA ALUMINIO BASCULANTE  100 X 100 CM (AXL)</v>
          </cell>
          <cell r="D4012" t="str">
            <v>UN</v>
          </cell>
          <cell r="E4012">
            <v>374.96</v>
          </cell>
        </row>
        <row r="4013">
          <cell r="A4013">
            <v>34380</v>
          </cell>
          <cell r="B4013" t="str">
            <v>INSUMO NACIONAL CAIXA</v>
          </cell>
          <cell r="C4013" t="str">
            <v>CAIXILHO FIXO ALUMINIO 60 X 80 CM COMPLETO</v>
          </cell>
          <cell r="D4013" t="str">
            <v>UN</v>
          </cell>
          <cell r="E4013">
            <v>187.18</v>
          </cell>
        </row>
        <row r="4014">
          <cell r="A4014">
            <v>34381</v>
          </cell>
          <cell r="B4014" t="str">
            <v>INSUMO NACIONAL CAIXA</v>
          </cell>
          <cell r="C4014" t="str">
            <v>JANELA ALUMINIO MAXIM AR 80 X 60 CM (AXL) (INCLUSO GUARNICAOE VIDRO)</v>
          </cell>
          <cell r="D4014" t="str">
            <v>UN</v>
          </cell>
          <cell r="E4014">
            <v>271.18</v>
          </cell>
        </row>
        <row r="4015">
          <cell r="A4015">
            <v>34383</v>
          </cell>
          <cell r="B4015" t="str">
            <v>INSUMO NACIONAL CAIXA</v>
          </cell>
          <cell r="C4015" t="str">
            <v>GABIAO MANTA (COLCHAO) MALHA HEXAGONAL 6 X 8 CM (ZN/AL + PVC), FIO 2 MM, REVESTIDO COM PVC, DIMENSOES 4,0 X 2,0 X 0,3 M(C X L X A)</v>
          </cell>
          <cell r="D4015" t="str">
            <v>UN</v>
          </cell>
          <cell r="E4015">
            <v>753.75</v>
          </cell>
        </row>
        <row r="4016">
          <cell r="A4016">
            <v>34384</v>
          </cell>
          <cell r="B4016" t="str">
            <v>INSUMO NACIONAL CAIXA</v>
          </cell>
          <cell r="C4016" t="str">
            <v>VIDRO PLANO ARAMADO E = 6 MM - SEM COLOCACAO</v>
          </cell>
          <cell r="D4016" t="str">
            <v>M2</v>
          </cell>
          <cell r="E4016">
            <v>183.33</v>
          </cell>
        </row>
        <row r="4017">
          <cell r="A4017">
            <v>34385</v>
          </cell>
          <cell r="B4017" t="str">
            <v>INSUMO NACIONAL CAIXA</v>
          </cell>
          <cell r="C4017" t="str">
            <v>VIDRO LISO INCOLOR 8MM  -  SEM COLOCACAO</v>
          </cell>
          <cell r="D4017" t="str">
            <v>M2</v>
          </cell>
          <cell r="E4017">
            <v>151.55000000000001</v>
          </cell>
        </row>
        <row r="4018">
          <cell r="A4018">
            <v>34386</v>
          </cell>
          <cell r="B4018" t="str">
            <v>INSUMO NACIONAL CAIXA</v>
          </cell>
          <cell r="C4018" t="str">
            <v>VIDRO LISO INCOLOR 10 MM - SEM COLOCACAO</v>
          </cell>
          <cell r="D4018" t="str">
            <v>M2</v>
          </cell>
          <cell r="E4018">
            <v>183.33</v>
          </cell>
        </row>
        <row r="4019">
          <cell r="A4019">
            <v>34387</v>
          </cell>
          <cell r="B4019" t="str">
            <v>INSUMO NACIONAL CAIXA</v>
          </cell>
          <cell r="C4019" t="str">
            <v>VIDRO CRISTAL COLORIDO, 8 MM, PINTADO NA COR BRANCA</v>
          </cell>
          <cell r="D4019" t="str">
            <v>M2</v>
          </cell>
          <cell r="E4019">
            <v>197.38</v>
          </cell>
        </row>
        <row r="4020">
          <cell r="A4020">
            <v>34388</v>
          </cell>
          <cell r="B4020" t="str">
            <v>INSUMO NACIONAL CAIXA</v>
          </cell>
          <cell r="C4020" t="str">
            <v>VIDRO CRISTAL COLORIDO, 6 MM, PINTADO NA COR BRANCA</v>
          </cell>
          <cell r="D4020" t="str">
            <v>M2</v>
          </cell>
          <cell r="E4020">
            <v>121.59</v>
          </cell>
        </row>
        <row r="4021">
          <cell r="A4021">
            <v>34389</v>
          </cell>
          <cell r="B4021" t="str">
            <v>INSUMO NACIONAL CAIXA</v>
          </cell>
          <cell r="C4021" t="str">
            <v>VIDRO CRISTAL COLORIDO, 4 MM, PINTADO NA COR BRANCA</v>
          </cell>
          <cell r="D4021" t="str">
            <v>M2</v>
          </cell>
          <cell r="E4021">
            <v>85.55</v>
          </cell>
        </row>
        <row r="4022">
          <cell r="A4022">
            <v>34390</v>
          </cell>
          <cell r="B4022" t="str">
            <v>INSUMO NACIONAL CAIXA</v>
          </cell>
          <cell r="C4022" t="str">
            <v>VIDRO CRISTAL COLORIDO, 10 MM, PINTADO NA COR BRANCA</v>
          </cell>
          <cell r="D4022" t="str">
            <v>M2</v>
          </cell>
          <cell r="E4022">
            <v>273.77</v>
          </cell>
        </row>
        <row r="4023">
          <cell r="A4023">
            <v>34391</v>
          </cell>
          <cell r="B4023" t="str">
            <v>INSUMO NACIONAL CAIXA</v>
          </cell>
          <cell r="C4023" t="str">
            <v>VIDRO COMUM LAMINADO LISO INCOLOR DUPLO, ESPESSURA TOTAL 8 MM (CADA CAMADA DE 4 MM) - COLOCADO</v>
          </cell>
          <cell r="D4023" t="str">
            <v>M2</v>
          </cell>
          <cell r="E4023">
            <v>351.01</v>
          </cell>
        </row>
        <row r="4024">
          <cell r="A4024">
            <v>34392</v>
          </cell>
          <cell r="B4024" t="str">
            <v>INSUMO NACIONAL CAIXA</v>
          </cell>
          <cell r="C4024" t="str">
            <v>AUXILIAR  DE ALMOXARIFE</v>
          </cell>
          <cell r="D4024" t="str">
            <v>H</v>
          </cell>
          <cell r="E4024">
            <v>12.87</v>
          </cell>
        </row>
        <row r="4025">
          <cell r="A4025">
            <v>34400</v>
          </cell>
          <cell r="B4025" t="str">
            <v>INSUMO NACIONAL CAIXA</v>
          </cell>
          <cell r="C4025" t="str">
            <v>TIJOLO CERAMICO REFRATARIO 2,5 X 11,4 X 22,9 CM</v>
          </cell>
          <cell r="D4025" t="str">
            <v>UN</v>
          </cell>
          <cell r="E4025">
            <v>2.4</v>
          </cell>
        </row>
        <row r="4026">
          <cell r="A4026">
            <v>34401</v>
          </cell>
          <cell r="B4026" t="str">
            <v>INSUMO NACIONAL CAIXA</v>
          </cell>
          <cell r="C4026" t="str">
            <v>TIJOLO CERAMICO LAMINADO 5,5 X 11 X 23 CM</v>
          </cell>
          <cell r="D4026" t="str">
            <v>UN</v>
          </cell>
          <cell r="E4026">
            <v>0.98</v>
          </cell>
        </row>
        <row r="4027">
          <cell r="A4027">
            <v>34402</v>
          </cell>
          <cell r="B4027" t="str">
            <v>INSUMO NACIONAL CAIXA</v>
          </cell>
          <cell r="C4027" t="str">
            <v>TELHA FIBROCIMENTO ONDULADA E = 8 MM, DE *3,66 X 1,10* M (SEM AMIANTO)</v>
          </cell>
          <cell r="D4027" t="str">
            <v>UN</v>
          </cell>
          <cell r="E4027">
            <v>110.08</v>
          </cell>
        </row>
        <row r="4028">
          <cell r="A4028">
            <v>34417</v>
          </cell>
          <cell r="B4028" t="str">
            <v>INSUMO NACIONAL CAIXA</v>
          </cell>
          <cell r="C4028" t="str">
            <v>TELHA DE FIBROCIMENTO ONDULADA E = 4 MM, DE *2,13 X 0,50* M(SEM AMIANTO)</v>
          </cell>
          <cell r="D4028" t="str">
            <v>UN</v>
          </cell>
          <cell r="E4028">
            <v>12.05</v>
          </cell>
        </row>
        <row r="4029">
          <cell r="A4029">
            <v>34425</v>
          </cell>
          <cell r="B4029" t="str">
            <v>INSUMO NACIONAL CAIXA</v>
          </cell>
          <cell r="C4029" t="str">
            <v>TELHA ESTRUTURAL DE FIBROCIMENTO, CANALETE 49 OU KALHETA, 1ABA, C = 2,00 M (SEM AMIANTO)</v>
          </cell>
          <cell r="D4029" t="str">
            <v>UN</v>
          </cell>
          <cell r="E4029">
            <v>68.069999999999993</v>
          </cell>
        </row>
        <row r="4030">
          <cell r="A4030">
            <v>34439</v>
          </cell>
          <cell r="B4030" t="str">
            <v>INSUMO NACIONAL CAIXA</v>
          </cell>
          <cell r="C4030" t="str">
            <v>ACO CA-50, 10,0 MM, DOBRADO E CORTADO</v>
          </cell>
          <cell r="D4030" t="str">
            <v>KG</v>
          </cell>
          <cell r="E4030">
            <v>4.09</v>
          </cell>
        </row>
        <row r="4031">
          <cell r="A4031">
            <v>34441</v>
          </cell>
          <cell r="B4031" t="str">
            <v>INSUMO NACIONAL CAIXA</v>
          </cell>
          <cell r="C4031" t="str">
            <v>ACO CA-50, 12,5 MM, DOBRADO E CORTADO</v>
          </cell>
          <cell r="D4031" t="str">
            <v>KG</v>
          </cell>
          <cell r="E4031">
            <v>3.87</v>
          </cell>
        </row>
        <row r="4032">
          <cell r="A4032">
            <v>34443</v>
          </cell>
          <cell r="B4032" t="str">
            <v>INSUMO NACIONAL CAIXA</v>
          </cell>
          <cell r="C4032" t="str">
            <v>ACO CA-50, 16 MM, DOBRADO E CORTADO</v>
          </cell>
          <cell r="D4032" t="str">
            <v>KG</v>
          </cell>
          <cell r="E4032">
            <v>3.87</v>
          </cell>
        </row>
        <row r="4033">
          <cell r="A4033">
            <v>34446</v>
          </cell>
          <cell r="B4033" t="str">
            <v>INSUMO NACIONAL CAIXA</v>
          </cell>
          <cell r="C4033" t="str">
            <v>ACO CA-50, 20 MM, DOBRADO E CORTADO</v>
          </cell>
          <cell r="D4033" t="str">
            <v>KG</v>
          </cell>
          <cell r="E4033">
            <v>3.87</v>
          </cell>
        </row>
        <row r="4034">
          <cell r="A4034">
            <v>34447</v>
          </cell>
          <cell r="B4034" t="str">
            <v>INSUMO NACIONAL CAIXA</v>
          </cell>
          <cell r="C4034" t="str">
            <v>TELHA ESTRUTURAL FIBROCIMENTO CANALETE 90 OU KALHETAO, C = 8,20 M (SEM AMIANTO)</v>
          </cell>
          <cell r="D4034" t="str">
            <v>UN</v>
          </cell>
          <cell r="E4034">
            <v>435.68</v>
          </cell>
        </row>
        <row r="4035">
          <cell r="A4035">
            <v>34449</v>
          </cell>
          <cell r="B4035" t="str">
            <v>INSUMO NACIONAL CAIXA</v>
          </cell>
          <cell r="C4035" t="str">
            <v>ACO CA-50, 6,3 MM, DOBRADO E CORTADO</v>
          </cell>
          <cell r="D4035" t="str">
            <v>KG</v>
          </cell>
          <cell r="E4035">
            <v>4.2699999999999996</v>
          </cell>
        </row>
        <row r="4036">
          <cell r="A4036">
            <v>34452</v>
          </cell>
          <cell r="B4036" t="str">
            <v>INSUMO NACIONAL CAIXA</v>
          </cell>
          <cell r="C4036" t="str">
            <v>ACO CA-60, 4,2 MM, DOBRADO E CORTADO</v>
          </cell>
          <cell r="D4036" t="str">
            <v>KG</v>
          </cell>
          <cell r="E4036">
            <v>3.78</v>
          </cell>
        </row>
        <row r="4037">
          <cell r="A4037">
            <v>34456</v>
          </cell>
          <cell r="B4037" t="str">
            <v>INSUMO NACIONAL CAIXA</v>
          </cell>
          <cell r="C4037" t="str">
            <v>ACO CA-60, 5,0 MM, DOBRADO E CORTADO</v>
          </cell>
          <cell r="D4037" t="str">
            <v>KG</v>
          </cell>
          <cell r="E4037">
            <v>3.78</v>
          </cell>
        </row>
        <row r="4038">
          <cell r="A4038">
            <v>34457</v>
          </cell>
          <cell r="B4038" t="str">
            <v>INSUMO NACIONAL CAIXA</v>
          </cell>
          <cell r="C4038" t="str">
            <v>ACO CA 60, 6,0 MM, DOBRADO E CORTADO</v>
          </cell>
          <cell r="D4038" t="str">
            <v>KG</v>
          </cell>
          <cell r="E4038">
            <v>4.0599999999999996</v>
          </cell>
        </row>
        <row r="4039">
          <cell r="A4039">
            <v>34458</v>
          </cell>
          <cell r="B4039" t="str">
            <v>INSUMO NACIONAL CAIXA</v>
          </cell>
          <cell r="C4039" t="str">
            <v>TELHA DE FIBROCIMENTO, E = 6 MM, DE *3,00 X 1,06* M (SEM AMIANTO)</v>
          </cell>
          <cell r="D4039" t="str">
            <v>UN</v>
          </cell>
          <cell r="E4039">
            <v>102.01</v>
          </cell>
        </row>
        <row r="4040">
          <cell r="A4040">
            <v>34460</v>
          </cell>
          <cell r="B4040" t="str">
            <v>INSUMO NACIONAL CAIXA</v>
          </cell>
          <cell r="C4040" t="str">
            <v>ACO CA-60, 7,0 MM, DOBRADO E CORTADO</v>
          </cell>
          <cell r="D4040" t="str">
            <v>KG</v>
          </cell>
          <cell r="E4040">
            <v>4.1399999999999997</v>
          </cell>
        </row>
        <row r="4041">
          <cell r="A4041">
            <v>34464</v>
          </cell>
          <cell r="B4041" t="str">
            <v>INSUMO NACIONAL CAIXA</v>
          </cell>
          <cell r="C4041" t="str">
            <v>TELHA DE FIBROCIMENTO, E = 6 MM, DE *4,10 X 1,06* M (SEM AMIANTO)</v>
          </cell>
          <cell r="D4041" t="str">
            <v>UN</v>
          </cell>
          <cell r="E4041">
            <v>136.86000000000001</v>
          </cell>
        </row>
        <row r="4042">
          <cell r="A4042">
            <v>34466</v>
          </cell>
          <cell r="B4042" t="str">
            <v>INSUMO NACIONAL CAIXA</v>
          </cell>
          <cell r="C4042" t="str">
            <v>AJUDANTE DE PINTOR</v>
          </cell>
          <cell r="D4042" t="str">
            <v>H</v>
          </cell>
          <cell r="E4042">
            <v>10.17</v>
          </cell>
        </row>
        <row r="4043">
          <cell r="A4043">
            <v>34468</v>
          </cell>
          <cell r="B4043" t="str">
            <v>INSUMO NACIONAL CAIXA</v>
          </cell>
          <cell r="C4043" t="str">
            <v>TELHA DE FIBROCIMENTO E = 6 MM, DE *4,60 X 1,06* M (SEM AMIANTO)</v>
          </cell>
          <cell r="D4043" t="str">
            <v>UN</v>
          </cell>
          <cell r="E4043">
            <v>157.94999999999999</v>
          </cell>
        </row>
        <row r="4044">
          <cell r="A4044">
            <v>34469</v>
          </cell>
          <cell r="B4044" t="str">
            <v>INSUMO NACIONAL CAIXA</v>
          </cell>
          <cell r="C4044" t="str">
            <v>AQUECEDOR SOLAR CAPACIDADE DO RESERVATORIO 1000 L, INCLUI 10PLACAS COLETORAS DE 1,42 M2</v>
          </cell>
          <cell r="D4044" t="str">
            <v>UN</v>
          </cell>
          <cell r="E4044">
            <v>9541.69</v>
          </cell>
        </row>
        <row r="4045">
          <cell r="A4045">
            <v>34472</v>
          </cell>
          <cell r="B4045" t="str">
            <v>INSUMO NACIONAL CAIXA</v>
          </cell>
          <cell r="C4045" t="str">
            <v>AQUECEDOR SOLAR CAPACIDADE DO RESERVATORIO 200 L, INCLUI 2 PLACAS COLETORAS DE 1,42 M2</v>
          </cell>
          <cell r="D4045" t="str">
            <v>UN</v>
          </cell>
          <cell r="E4045">
            <v>2935.68</v>
          </cell>
        </row>
        <row r="4046">
          <cell r="A4046">
            <v>34473</v>
          </cell>
          <cell r="B4046" t="str">
            <v>INSUMO NACIONAL CAIXA</v>
          </cell>
          <cell r="C4046" t="str">
            <v>TELHA DE FIBROCIMENTO E = 8 MM, DE *3,00 X 1,06* M (SEM AMIANTO)</v>
          </cell>
          <cell r="D4046" t="str">
            <v>UN</v>
          </cell>
          <cell r="E4046">
            <v>129.18</v>
          </cell>
        </row>
        <row r="4047">
          <cell r="A4047">
            <v>34476</v>
          </cell>
          <cell r="B4047" t="str">
            <v>INSUMO NACIONAL CAIXA</v>
          </cell>
          <cell r="C4047" t="str">
            <v>AQUECEDOR SOLAR CAPACIDADE DO RESERVATORIO 400L, INCLUI 4 PLACAS COLETORAS DE 1,42 M2</v>
          </cell>
          <cell r="D4047" t="str">
            <v>UN</v>
          </cell>
          <cell r="E4047">
            <v>4976.3900000000003</v>
          </cell>
        </row>
        <row r="4048">
          <cell r="A4048">
            <v>34477</v>
          </cell>
          <cell r="B4048" t="str">
            <v>INSUMO NACIONAL CAIXA</v>
          </cell>
          <cell r="C4048" t="str">
            <v>AQUECEDOR SOLAR CAPACIDADE DO RESERVATORIO 600 L, INCLUI 6 PLACAS COLETORAS DE 1,42 M2</v>
          </cell>
          <cell r="D4048" t="str">
            <v>UN</v>
          </cell>
          <cell r="E4048">
            <v>6604.64</v>
          </cell>
        </row>
        <row r="4049">
          <cell r="A4049">
            <v>34479</v>
          </cell>
          <cell r="B4049" t="str">
            <v>INSUMO NACIONAL CAIXA</v>
          </cell>
          <cell r="C4049" t="str">
            <v>CONCRETO USINADO BOMBEAVEL, CLASSE DE RESISTENCIA C40, COM BRITA 0 E 1, SLUMP = 100 +/- 20 MM, INCLUI SERVICO DE BOMBEAMENTO (NBR 8953)</v>
          </cell>
          <cell r="D4049" t="str">
            <v>M3</v>
          </cell>
          <cell r="E4049">
            <v>370.52</v>
          </cell>
        </row>
        <row r="4050">
          <cell r="A4050">
            <v>34480</v>
          </cell>
          <cell r="B4050" t="str">
            <v>INSUMO NACIONAL CAIXA</v>
          </cell>
          <cell r="C4050" t="str">
            <v>TELHA DE FIBROCIMENTO E = 8 MM, DE *4,10 X 1,06* M (SEM AMIANTO)</v>
          </cell>
          <cell r="D4050" t="str">
            <v>UN</v>
          </cell>
          <cell r="E4050">
            <v>176.16</v>
          </cell>
        </row>
        <row r="4051">
          <cell r="A4051">
            <v>34481</v>
          </cell>
          <cell r="B4051" t="str">
            <v>INSUMO NACIONAL CAIXA</v>
          </cell>
          <cell r="C4051" t="str">
            <v>CONCRETO USINADO BOMBEAVEL, CLASSE DE RESISTENCIA C45, COM BRITA 0 E 1, SLUMP = 100 +/- 20 MM, INCLUI SERVICO DE BOMBEAMENTO (NBR 8953)</v>
          </cell>
          <cell r="D4051" t="str">
            <v>M3</v>
          </cell>
          <cell r="E4051">
            <v>416.56</v>
          </cell>
        </row>
        <row r="4052">
          <cell r="A4052">
            <v>34482</v>
          </cell>
          <cell r="B4052" t="str">
            <v>INSUMO NACIONAL CAIXA</v>
          </cell>
          <cell r="C4052" t="str">
            <v>AQUECEDOR SOLAR  CAPACIDADE DO RESERVATORIO 800 L, INCLUI 8PLACAS COLETORAS DE 1,42 M2</v>
          </cell>
          <cell r="D4052" t="str">
            <v>UN</v>
          </cell>
          <cell r="E4052">
            <v>6168.37</v>
          </cell>
        </row>
        <row r="4053">
          <cell r="A4053">
            <v>34483</v>
          </cell>
          <cell r="B4053" t="str">
            <v>INSUMO NACIONAL CAIXA</v>
          </cell>
          <cell r="C4053" t="str">
            <v>CONCRETO USINADO BOMBEAVEL, CLASSE DE RESISTENCIA C50, COM BRITA 0 E 1, SLUMP = 100 +/- 20 MM, INCLUI SERVICO DE BOMBEAMENTO (NBR 8953)</v>
          </cell>
          <cell r="D4053" t="str">
            <v>M3</v>
          </cell>
          <cell r="E4053">
            <v>494.03</v>
          </cell>
        </row>
        <row r="4054">
          <cell r="A4054">
            <v>34485</v>
          </cell>
          <cell r="B4054" t="str">
            <v>INSUMO NACIONAL CAIXA</v>
          </cell>
          <cell r="C4054" t="str">
            <v>CONCRETO USINADO BOMBEAVEL, CLASSE DE RESISTENCIA C60, COM BRITA 0 E 1, SLUMP = 100 +/- 20 MM, INCLUI SERVICO DE BOMBEAMENTO (NBR 8953)</v>
          </cell>
          <cell r="D4054" t="str">
            <v>M3</v>
          </cell>
          <cell r="E4054">
            <v>634.38</v>
          </cell>
        </row>
        <row r="4055">
          <cell r="A4055">
            <v>34486</v>
          </cell>
          <cell r="B4055" t="str">
            <v>INSUMO NACIONAL CAIXA</v>
          </cell>
          <cell r="C4055" t="str">
            <v>TELHA DE FIBROCIMENTO E = 8 MM, DE *4,60 X 1,06* M (SEM AMIANTO)</v>
          </cell>
          <cell r="D4055" t="str">
            <v>UN</v>
          </cell>
          <cell r="E4055">
            <v>197.29</v>
          </cell>
        </row>
        <row r="4056">
          <cell r="A4056">
            <v>34487</v>
          </cell>
          <cell r="B4056" t="str">
            <v>INSUMO NACIONAL CAIXA</v>
          </cell>
          <cell r="C4056" t="str">
            <v>CONCRETO USINADO BOMBEAVEL, CLASSE DE RESISTENCIA C80, COM BRITA 0 E 1, SLUMP = 100 +/- 20 MM, INCLUI SERVICO DE BOMBEAMENTO (NBR 8953)</v>
          </cell>
          <cell r="D4056" t="str">
            <v>M3</v>
          </cell>
          <cell r="E4056">
            <v>842.1</v>
          </cell>
        </row>
        <row r="4057">
          <cell r="A4057">
            <v>34491</v>
          </cell>
          <cell r="B4057" t="str">
            <v>INSUMO NACIONAL CAIXA</v>
          </cell>
          <cell r="C4057" t="str">
            <v>CONCRETO AUTOADENSAVEL (CAA) CLASSE DE RESISTENCIA C30, ESPALHAMENTO SF2, INCLUI SERVICO DE BOMBEAMENTO (NBR 15823)</v>
          </cell>
          <cell r="D4057" t="str">
            <v>M3</v>
          </cell>
          <cell r="E4057">
            <v>332.2</v>
          </cell>
        </row>
        <row r="4058">
          <cell r="A4058">
            <v>34492</v>
          </cell>
          <cell r="B4058" t="str">
            <v>INSUMO NACIONAL CAIXA</v>
          </cell>
          <cell r="C4058" t="str">
            <v>CONCRETO USINADO BOMBEAVEL, CLASSE DE RESISTENCIA C20, COM BRITA 0 E 1, SLUMP = 100 +/- 20 MM, EXCLUI SERVICO DE BOMBEAMENTO (NBR 8953)</v>
          </cell>
          <cell r="D4058" t="str">
            <v>M3</v>
          </cell>
          <cell r="E4058">
            <v>275.08</v>
          </cell>
        </row>
        <row r="4059">
          <cell r="A4059">
            <v>34493</v>
          </cell>
          <cell r="B4059" t="str">
            <v>INSUMO NACIONAL CAIXA</v>
          </cell>
          <cell r="C4059" t="str">
            <v>CONCRETO USINADO BOMBEAVEL, CLASSE DE RESISTENCIA C25, COM BRITA 0 E 1, SLUMP = 100 +/- 20 MM, EXCLUI SERVICO DE BOMBEAMENTO (NBR 8953)</v>
          </cell>
          <cell r="D4059" t="str">
            <v>M3</v>
          </cell>
          <cell r="E4059">
            <v>285.75</v>
          </cell>
        </row>
        <row r="4060">
          <cell r="A4060">
            <v>34494</v>
          </cell>
          <cell r="B4060" t="str">
            <v>INSUMO NACIONAL CAIXA</v>
          </cell>
          <cell r="C4060" t="str">
            <v>CONCRETO USINADO BOMBEAVEL, CLASSE DE RESISTENCIA C30, COM BRITA 0 E 1, SLUMP = 100 +/- 20 MM, EXCLUI SERVICO DE BOMBEAMENTO (NBR 8953)</v>
          </cell>
          <cell r="D4060" t="str">
            <v>M3</v>
          </cell>
          <cell r="E4060">
            <v>298.44</v>
          </cell>
        </row>
        <row r="4061">
          <cell r="A4061">
            <v>34495</v>
          </cell>
          <cell r="B4061" t="str">
            <v>INSUMO NACIONAL CAIXA</v>
          </cell>
          <cell r="C4061" t="str">
            <v>CONCRETO USINADO BOMBEAVEL, CLASSE DE RESISTENCIA C35, COM BRITA 0 E 1, SLUMP = 100 +/- 20 MM, EXCLUI SERVICO DE BOMBEAMENTO (NBR 8953)</v>
          </cell>
          <cell r="D4061" t="str">
            <v>M3</v>
          </cell>
          <cell r="E4061">
            <v>311.18</v>
          </cell>
        </row>
        <row r="4062">
          <cell r="A4062">
            <v>34496</v>
          </cell>
          <cell r="B4062" t="str">
            <v>INSUMO NACIONAL CAIXA</v>
          </cell>
          <cell r="C4062" t="str">
            <v>CONCRETO USINADO BOMBEAVEL, CLASSE DE RESISTENCIA C40, COM BRITA 0 E 1, SLUMP = 100 +/- 20 MM, EXCLUI SERVICO DE BOMBEAMENTO (NBR 8953)</v>
          </cell>
          <cell r="D4062" t="str">
            <v>M3</v>
          </cell>
          <cell r="E4062">
            <v>325.05</v>
          </cell>
        </row>
        <row r="4063">
          <cell r="A4063">
            <v>34497</v>
          </cell>
          <cell r="B4063" t="str">
            <v>INSUMO NACIONAL CAIXA</v>
          </cell>
          <cell r="C4063" t="str">
            <v>CONCRETO USINADO BOMBEAVEL, CLASSE DE RESISTENCIA C80, COM BRITA 0 E 1, SLUMP = 100 +/- 20 MM, EXCLUI SERVICO DE BOMBEAMENTO (NBR 8953)</v>
          </cell>
          <cell r="D4063" t="str">
            <v>M3</v>
          </cell>
          <cell r="E4063">
            <v>875.78</v>
          </cell>
        </row>
        <row r="4064">
          <cell r="A4064">
            <v>34498</v>
          </cell>
          <cell r="B4064" t="str">
            <v>INSUMO NACIONAL CAIXA</v>
          </cell>
          <cell r="C4064" t="str">
            <v>CONE DE SINALIZACAO  EM PVC FLEXIVEL (NBR 15071) H = 70 / 76CM</v>
          </cell>
          <cell r="D4064" t="str">
            <v>UN</v>
          </cell>
          <cell r="E4064">
            <v>151.56</v>
          </cell>
        </row>
        <row r="4065">
          <cell r="A4065">
            <v>34500</v>
          </cell>
          <cell r="B4065" t="str">
            <v>INSUMO NACIONAL CAIXA</v>
          </cell>
          <cell r="C4065" t="str">
            <v>COORDENADOR/GERENTE DE OBRA</v>
          </cell>
          <cell r="D4065" t="str">
            <v>H</v>
          </cell>
          <cell r="E4065">
            <v>156.88999999999999</v>
          </cell>
        </row>
        <row r="4066">
          <cell r="A4066">
            <v>34514</v>
          </cell>
          <cell r="B4066" t="str">
            <v>INSUMO NACIONAL CAIXA</v>
          </cell>
          <cell r="C4066" t="str">
            <v>CHAPA DE MDF BRANCO LISO 1 FACE, E = 15 MM, DE *2,75 X 1,85*M</v>
          </cell>
          <cell r="D4066" t="str">
            <v>M2</v>
          </cell>
          <cell r="E4066">
            <v>23.97</v>
          </cell>
        </row>
        <row r="4067">
          <cell r="A4067">
            <v>34519</v>
          </cell>
          <cell r="B4067" t="str">
            <v>INSUMO NACIONAL CAIXA</v>
          </cell>
          <cell r="C4067" t="str">
            <v>CRUZETA DE CONCRETO LEVE, COMP. 2000 MM SECAO, 90 X 90 MM</v>
          </cell>
          <cell r="D4067" t="str">
            <v>UN</v>
          </cell>
          <cell r="E4067">
            <v>70.349999999999994</v>
          </cell>
        </row>
        <row r="4068">
          <cell r="A4068">
            <v>34544</v>
          </cell>
          <cell r="B4068" t="str">
            <v>INSUMO NACIONAL CAIXA</v>
          </cell>
          <cell r="C4068" t="str">
            <v>DISJUNTOR  TERMOMAGNETICO TRIPOLAR 3 X 400 A / ICC - 25 KA</v>
          </cell>
          <cell r="D4068" t="str">
            <v>UN</v>
          </cell>
          <cell r="E4068">
            <v>1214.07</v>
          </cell>
        </row>
        <row r="4069">
          <cell r="A4069">
            <v>34547</v>
          </cell>
          <cell r="B4069" t="str">
            <v>INSUMO NACIONAL CAIXA</v>
          </cell>
          <cell r="C4069" t="str">
            <v>TELA DE ACO SOLDADA GALVANIZADA/ZINCADA PARA ALVENARIA, FIOD = *1,20 a 1,70* MM, MALHA 15 X 15 MM, (C X L) *50 X 12* CM.</v>
          </cell>
          <cell r="D4069" t="str">
            <v>M</v>
          </cell>
          <cell r="E4069">
            <v>1.92</v>
          </cell>
        </row>
        <row r="4070">
          <cell r="A4070">
            <v>34548</v>
          </cell>
          <cell r="B4070" t="str">
            <v>INSUMO NACIONAL CAIXA</v>
          </cell>
          <cell r="C4070" t="str">
            <v>TELA DE ACO SOLDADA GALVANIZADA/ZINCADA PARA ALVENARIA, FIOD = *1,20 a 1,70* MM, MALHA 15 X 15 MM, (C X L) *50 X 17,5*CM.</v>
          </cell>
          <cell r="D4070" t="str">
            <v>M</v>
          </cell>
          <cell r="E4070">
            <v>1.87</v>
          </cell>
        </row>
        <row r="4071">
          <cell r="A4071">
            <v>34549</v>
          </cell>
          <cell r="B4071" t="str">
            <v>INSUMO NACIONAL CAIXA</v>
          </cell>
          <cell r="C4071" t="str">
            <v>ARGILA EXPANDIDA, GRANULOMETRIA 2215</v>
          </cell>
          <cell r="D4071" t="str">
            <v>M3</v>
          </cell>
          <cell r="E4071">
            <v>191.02</v>
          </cell>
        </row>
        <row r="4072">
          <cell r="A4072">
            <v>34550</v>
          </cell>
          <cell r="B4072" t="str">
            <v>INSUMO NACIONAL CAIXA</v>
          </cell>
          <cell r="C4072" t="str">
            <v>TELA DE ACO SOLDADA GALVANIZADA/ZINCADA PARA ALVENARIA, FIOD = *1,20 a 1,70* MM, MALHA 15 X 15 MM, (C X L) *50 X 6* CM.</v>
          </cell>
          <cell r="D4072" t="str">
            <v>M</v>
          </cell>
          <cell r="E4072">
            <v>0.66</v>
          </cell>
        </row>
        <row r="4073">
          <cell r="A4073">
            <v>34551</v>
          </cell>
          <cell r="B4073" t="str">
            <v>INSUMO NACIONAL CAIXA</v>
          </cell>
          <cell r="C4073" t="str">
            <v>AUXILIAR DE AZULEJISTA</v>
          </cell>
          <cell r="D4073" t="str">
            <v>H</v>
          </cell>
          <cell r="E4073">
            <v>9.23</v>
          </cell>
        </row>
        <row r="4074">
          <cell r="A4074">
            <v>34555</v>
          </cell>
          <cell r="B4074" t="str">
            <v>INSUMO NACIONAL CAIXA</v>
          </cell>
          <cell r="C4074" t="str">
            <v>BLOCO CONCRETO VEDACAO  19 X 19 X 39 CM  (CLASSE D - NBR 6136)</v>
          </cell>
          <cell r="D4074" t="str">
            <v>UN</v>
          </cell>
          <cell r="E4074">
            <v>2.4900000000000002</v>
          </cell>
        </row>
        <row r="4075">
          <cell r="A4075">
            <v>34556</v>
          </cell>
          <cell r="B4075" t="str">
            <v>INSUMO NACIONAL CAIXA</v>
          </cell>
          <cell r="C4075" t="str">
            <v>BLOCO CONCRETO ESTRUTURAL 14 X 19 X 29 CM, FBK 10 MPA (NBR 6136)</v>
          </cell>
          <cell r="D4075" t="str">
            <v>UN</v>
          </cell>
          <cell r="E4075">
            <v>2.4300000000000002</v>
          </cell>
        </row>
        <row r="4076">
          <cell r="A4076">
            <v>34557</v>
          </cell>
          <cell r="B4076" t="str">
            <v>INSUMO NACIONAL CAIXA</v>
          </cell>
          <cell r="C4076" t="str">
            <v>TELA DE ACO SOLDADA GALVANIZADA/ZINCADA PARA ALVENARIA, FIOD = *1,20 a 1,70* MM, MALHA 15 X 15 MM, (C X L) *50 X 7,5* CM.</v>
          </cell>
          <cell r="D4076" t="str">
            <v>M</v>
          </cell>
          <cell r="E4076">
            <v>1.17</v>
          </cell>
        </row>
        <row r="4077">
          <cell r="A4077">
            <v>34558</v>
          </cell>
          <cell r="B4077" t="str">
            <v>INSUMO NACIONAL CAIXA</v>
          </cell>
          <cell r="C4077" t="str">
            <v>TELA DE ACO SOLDADA GALVANIZADA/ZINCADA PARA ALVENARIA, FIOD = *1,20 a 1,70* MM, MALHA 15 X 15 MM, (C X L) *50 X 10,5*CM.</v>
          </cell>
          <cell r="D4077" t="str">
            <v>M</v>
          </cell>
          <cell r="E4077">
            <v>1.25</v>
          </cell>
        </row>
        <row r="4078">
          <cell r="A4078">
            <v>34562</v>
          </cell>
          <cell r="B4078" t="str">
            <v>INSUMO NACIONAL CAIXA</v>
          </cell>
          <cell r="C4078" t="str">
            <v>ARAME RECOZIDO 16 BWG, 1,60 MM (0,016 KG/M)</v>
          </cell>
          <cell r="D4078" t="str">
            <v>KG</v>
          </cell>
          <cell r="E4078">
            <v>8.64</v>
          </cell>
        </row>
        <row r="4079">
          <cell r="A4079">
            <v>34564</v>
          </cell>
          <cell r="B4079" t="str">
            <v>INSUMO NACIONAL CAIXA</v>
          </cell>
          <cell r="C4079" t="str">
            <v>BLOCO CONCRETO ESTRUTURAL 14 X 19 X 29 CM, FBK 14 MPA (NBR 6136)</v>
          </cell>
          <cell r="D4079" t="str">
            <v>UN</v>
          </cell>
          <cell r="E4079">
            <v>3.04</v>
          </cell>
        </row>
        <row r="4080">
          <cell r="A4080">
            <v>34565</v>
          </cell>
          <cell r="B4080" t="str">
            <v>INSUMO NACIONAL CAIXA</v>
          </cell>
          <cell r="C4080" t="str">
            <v>BLOCO CONCRETO ESTRUTURAL 14 X 19 X 29 CM, FBK 16 MPA (NBR 6136)</v>
          </cell>
          <cell r="D4080" t="str">
            <v>UN</v>
          </cell>
          <cell r="E4080">
            <v>3.51</v>
          </cell>
        </row>
        <row r="4081">
          <cell r="A4081">
            <v>34566</v>
          </cell>
          <cell r="B4081" t="str">
            <v>INSUMO NACIONAL CAIXA</v>
          </cell>
          <cell r="C4081" t="str">
            <v>BLOCO CONCRETO ESTRUTURAL 14 X 19 X 29 CM, FBK 6 MPA (NBR 6136)</v>
          </cell>
          <cell r="D4081" t="str">
            <v>UN</v>
          </cell>
          <cell r="E4081">
            <v>1.9</v>
          </cell>
        </row>
        <row r="4082">
          <cell r="A4082">
            <v>34567</v>
          </cell>
          <cell r="B4082" t="str">
            <v>INSUMO NACIONAL CAIXA</v>
          </cell>
          <cell r="C4082" t="str">
            <v>BLOCO CONCRETO ESTRUTURAL 14 X 19 X 29 CM, FBK 8 MPA (NBR 6136)</v>
          </cell>
          <cell r="D4082" t="str">
            <v>UN</v>
          </cell>
          <cell r="E4082">
            <v>2.14</v>
          </cell>
        </row>
        <row r="4083">
          <cell r="A4083">
            <v>34568</v>
          </cell>
          <cell r="B4083" t="str">
            <v>INSUMO NACIONAL CAIXA</v>
          </cell>
          <cell r="C4083" t="str">
            <v>BLOCO CONCRETO ESTRUTURAL 14 X 19 X 39 CM, FBK 10 MPA (NBR 6136)</v>
          </cell>
          <cell r="D4083" t="str">
            <v>UN</v>
          </cell>
          <cell r="E4083">
            <v>2.79</v>
          </cell>
        </row>
        <row r="4084">
          <cell r="A4084">
            <v>34569</v>
          </cell>
          <cell r="B4084" t="str">
            <v>INSUMO NACIONAL CAIXA</v>
          </cell>
          <cell r="C4084" t="str">
            <v>BLOCO CONCRETO ESTRUTURAL 14 X 19 X 39 CM, FBK 12 MPA (NBR 6136)</v>
          </cell>
          <cell r="D4084" t="str">
            <v>UN</v>
          </cell>
          <cell r="E4084">
            <v>2.85</v>
          </cell>
        </row>
        <row r="4085">
          <cell r="A4085">
            <v>34570</v>
          </cell>
          <cell r="B4085" t="str">
            <v>INSUMO NACIONAL CAIXA</v>
          </cell>
          <cell r="C4085" t="str">
            <v>BLOCO CONCRETO ESTRUTURAL 14 X 19 X 39 CM, FBK 14 MPA (NBR 6136)</v>
          </cell>
          <cell r="D4085" t="str">
            <v>UN</v>
          </cell>
          <cell r="E4085">
            <v>3.05</v>
          </cell>
        </row>
        <row r="4086">
          <cell r="A4086">
            <v>34571</v>
          </cell>
          <cell r="B4086" t="str">
            <v>INSUMO NACIONAL CAIXA</v>
          </cell>
          <cell r="C4086" t="str">
            <v>BLOCO CONCRETO ESTRUTURAL 14 X 19 X 39 CM, FBK 6 MPA (NBR 6136)</v>
          </cell>
          <cell r="D4086" t="str">
            <v>UN</v>
          </cell>
          <cell r="E4086">
            <v>2.38</v>
          </cell>
        </row>
        <row r="4087">
          <cell r="A4087">
            <v>34573</v>
          </cell>
          <cell r="B4087" t="str">
            <v>INSUMO NACIONAL CAIXA</v>
          </cell>
          <cell r="C4087" t="str">
            <v>BLOCO CONCRETO ESTRUTURAL 14 X 19 X 39 CM, FBK 8 MPA (NBR 6136)</v>
          </cell>
          <cell r="D4087" t="str">
            <v>UN</v>
          </cell>
          <cell r="E4087">
            <v>2.5099999999999998</v>
          </cell>
        </row>
        <row r="4088">
          <cell r="A4088">
            <v>34576</v>
          </cell>
          <cell r="B4088" t="str">
            <v>INSUMO NACIONAL CAIXA</v>
          </cell>
          <cell r="C4088" t="str">
            <v>BLOCO CONCRETO ESTRUTURAL 19 X 19 X 39 CM, FBK 10 MPA (NBR 6136)</v>
          </cell>
          <cell r="D4088" t="str">
            <v>UN</v>
          </cell>
          <cell r="E4088">
            <v>3.47</v>
          </cell>
        </row>
        <row r="4089">
          <cell r="A4089">
            <v>34577</v>
          </cell>
          <cell r="B4089" t="str">
            <v>INSUMO NACIONAL CAIXA</v>
          </cell>
          <cell r="C4089" t="str">
            <v>BLOCO CONCRETO ESTRUTURAL 19 X 19 X 39 CM, FBK 12 MPA (NBR 6136)</v>
          </cell>
          <cell r="D4089" t="str">
            <v>UN</v>
          </cell>
          <cell r="E4089">
            <v>3.7</v>
          </cell>
        </row>
        <row r="4090">
          <cell r="A4090">
            <v>34578</v>
          </cell>
          <cell r="B4090" t="str">
            <v>INSUMO NACIONAL CAIXA</v>
          </cell>
          <cell r="C4090" t="str">
            <v>BLOCO CONCRETO ESTRUTURAL 19 X 19 X 39 CM, FBK 14 MPA (NBR 6136)</v>
          </cell>
          <cell r="D4090" t="str">
            <v>UN</v>
          </cell>
          <cell r="E4090">
            <v>4.1100000000000003</v>
          </cell>
        </row>
        <row r="4091">
          <cell r="A4091">
            <v>34579</v>
          </cell>
          <cell r="B4091" t="str">
            <v>INSUMO NACIONAL CAIXA</v>
          </cell>
          <cell r="C4091" t="str">
            <v>BLOCO CONCRETO ESTRUTURAL 19 X 19 X 39 CM, FBK 16 MPA (NBR 6136)</v>
          </cell>
          <cell r="D4091" t="str">
            <v>UN</v>
          </cell>
          <cell r="E4091">
            <v>5.27</v>
          </cell>
        </row>
        <row r="4092">
          <cell r="A4092">
            <v>34580</v>
          </cell>
          <cell r="B4092" t="str">
            <v>INSUMO NACIONAL CAIXA</v>
          </cell>
          <cell r="C4092" t="str">
            <v>BLOCO CONCRETO ESTRUTURAL 19 X 19 X 39 CM, FBK 8 MPA (NBR 6136)</v>
          </cell>
          <cell r="D4092" t="str">
            <v>UN</v>
          </cell>
          <cell r="E4092">
            <v>3.31</v>
          </cell>
        </row>
        <row r="4093">
          <cell r="A4093">
            <v>34583</v>
          </cell>
          <cell r="B4093" t="str">
            <v>INSUMO NACIONAL CAIXA</v>
          </cell>
          <cell r="C4093" t="str">
            <v>BLOCO DE GESSO COMPACTO, BRANCO, E = 10 CM, *67 X 50* CM</v>
          </cell>
          <cell r="D4093" t="str">
            <v>M2</v>
          </cell>
          <cell r="E4093">
            <v>62.02</v>
          </cell>
        </row>
        <row r="4094">
          <cell r="A4094">
            <v>34584</v>
          </cell>
          <cell r="B4094" t="str">
            <v>INSUMO NACIONAL CAIXA</v>
          </cell>
          <cell r="C4094" t="str">
            <v>BLOCO DE GESSO VAZADO BRANCO, E = *7* CM, *67 X 50* CM</v>
          </cell>
          <cell r="D4094" t="str">
            <v>M2</v>
          </cell>
          <cell r="E4094">
            <v>34.72</v>
          </cell>
        </row>
        <row r="4095">
          <cell r="A4095">
            <v>34585</v>
          </cell>
          <cell r="B4095" t="str">
            <v>INSUMO NACIONAL CAIXA</v>
          </cell>
          <cell r="C4095" t="str">
            <v>BLOCO ESTRUTURAL CERAMICO 14 X 19 X 29 CM, 3,0 MPA (NBR 15270)</v>
          </cell>
          <cell r="D4095" t="str">
            <v>UN</v>
          </cell>
          <cell r="E4095">
            <v>1.35</v>
          </cell>
        </row>
        <row r="4096">
          <cell r="A4096">
            <v>34586</v>
          </cell>
          <cell r="B4096" t="str">
            <v>INSUMO NACIONAL CAIXA</v>
          </cell>
          <cell r="C4096" t="str">
            <v>BLOCO ESTRUTURAL CERAMICO 14 X 19 X 29 CM, 6,0 MPA (NBR 15270)</v>
          </cell>
          <cell r="D4096" t="str">
            <v>UN</v>
          </cell>
          <cell r="E4096">
            <v>1.37</v>
          </cell>
        </row>
        <row r="4097">
          <cell r="A4097">
            <v>34587</v>
          </cell>
          <cell r="B4097" t="str">
            <v>INSUMO NACIONAL CAIXA</v>
          </cell>
          <cell r="C4097" t="str">
            <v>BLOCO ESTRUTURAL CERAMICO 14 X 19 X 39 CM, 3,0 MPA (NBR 15270)</v>
          </cell>
          <cell r="D4097" t="str">
            <v>UN</v>
          </cell>
          <cell r="E4097">
            <v>1.67</v>
          </cell>
        </row>
        <row r="4098">
          <cell r="A4098">
            <v>34588</v>
          </cell>
          <cell r="B4098" t="str">
            <v>INSUMO NACIONAL CAIXA</v>
          </cell>
          <cell r="C4098" t="str">
            <v>BLOCO ESTRUTURAL CERAMICO 14 X 19 X 39 CM, 6,0 MPA (NBR 15270)</v>
          </cell>
          <cell r="D4098" t="str">
            <v>UN</v>
          </cell>
          <cell r="E4098">
            <v>1.76</v>
          </cell>
        </row>
        <row r="4099">
          <cell r="A4099">
            <v>34590</v>
          </cell>
          <cell r="B4099" t="str">
            <v>INSUMO NACIONAL CAIXA</v>
          </cell>
          <cell r="C4099" t="str">
            <v>BLOCO ESTRUTURAL CERAMICO 19 X 19 X 29 CM, 6,0 MPA (NBR 15270)</v>
          </cell>
          <cell r="D4099" t="str">
            <v>UN</v>
          </cell>
          <cell r="E4099">
            <v>1.9</v>
          </cell>
        </row>
        <row r="4100">
          <cell r="A4100">
            <v>34591</v>
          </cell>
          <cell r="B4100" t="str">
            <v>INSUMO NACIONAL CAIXA</v>
          </cell>
          <cell r="C4100" t="str">
            <v>BLOCO ESTRUTURAL CERAMICO 19 X 19 X 39 CM, 6,0 MPA (NBR 15270)</v>
          </cell>
          <cell r="D4100" t="str">
            <v>UN</v>
          </cell>
          <cell r="E4100">
            <v>2.37</v>
          </cell>
        </row>
        <row r="4101">
          <cell r="A4101">
            <v>34592</v>
          </cell>
          <cell r="B4101" t="str">
            <v>INSUMO NACIONAL CAIXA</v>
          </cell>
          <cell r="C4101" t="str">
            <v>BLOCO VEDACAO CONCRETO 14 X 19 X 29 CM (CLASSE D - NBR 6136)</v>
          </cell>
          <cell r="D4101" t="str">
            <v>UN</v>
          </cell>
          <cell r="E4101">
            <v>1.69</v>
          </cell>
        </row>
        <row r="4102">
          <cell r="A4102">
            <v>34599</v>
          </cell>
          <cell r="B4102" t="str">
            <v>INSUMO NACIONAL CAIXA</v>
          </cell>
          <cell r="C4102" t="str">
            <v>BLOCO VEDACAO CONCRETO 9 X 19 X 39 CM APARENTE (CLASSE D - NBR 6136)</v>
          </cell>
          <cell r="D4102" t="str">
            <v>UN</v>
          </cell>
          <cell r="E4102">
            <v>1.78</v>
          </cell>
        </row>
        <row r="4103">
          <cell r="A4103">
            <v>34600</v>
          </cell>
          <cell r="B4103" t="str">
            <v>INSUMO NACIONAL CAIXA</v>
          </cell>
          <cell r="C4103" t="str">
            <v>BLOCO VEDACAO CONCRETO CELULAR AUTOCLAVADO 15 X 30 X 60 CM</v>
          </cell>
          <cell r="D4103" t="str">
            <v>M2</v>
          </cell>
          <cell r="E4103">
            <v>70.98</v>
          </cell>
        </row>
        <row r="4104">
          <cell r="A4104">
            <v>34602</v>
          </cell>
          <cell r="B4104" t="str">
            <v>INSUMO NACIONAL CAIXA</v>
          </cell>
          <cell r="C4104" t="str">
            <v>CABO FLEXIVEL PVC 750 V, 2 CONDUTORES DE 1,5 MM2</v>
          </cell>
          <cell r="D4104" t="str">
            <v>M</v>
          </cell>
          <cell r="E4104">
            <v>2.27</v>
          </cell>
        </row>
        <row r="4105">
          <cell r="A4105">
            <v>34603</v>
          </cell>
          <cell r="B4105" t="str">
            <v>INSUMO NACIONAL CAIXA</v>
          </cell>
          <cell r="C4105" t="str">
            <v>CABO FLEXIVEL PVC 750 V, 2 CONDUTORES DE 10,0 MM2</v>
          </cell>
          <cell r="D4105" t="str">
            <v>M</v>
          </cell>
          <cell r="E4105">
            <v>10.95</v>
          </cell>
        </row>
        <row r="4106">
          <cell r="A4106">
            <v>34606</v>
          </cell>
          <cell r="B4106" t="str">
            <v>INSUMO NACIONAL CAIXA</v>
          </cell>
          <cell r="C4106" t="str">
            <v>DISJUNTOR TIPO NEMA, BIPOLAR 60 ATE 100A</v>
          </cell>
          <cell r="D4106" t="str">
            <v>UN</v>
          </cell>
          <cell r="E4106">
            <v>78.42</v>
          </cell>
        </row>
        <row r="4107">
          <cell r="A4107">
            <v>34607</v>
          </cell>
          <cell r="B4107" t="str">
            <v>INSUMO NACIONAL CAIXA</v>
          </cell>
          <cell r="C4107" t="str">
            <v>CABO FLEXIVEL PVC 750 V, 2 CONDUTORES DE 4,0 MM2</v>
          </cell>
          <cell r="D4107" t="str">
            <v>M</v>
          </cell>
          <cell r="E4107">
            <v>4.88</v>
          </cell>
        </row>
        <row r="4108">
          <cell r="A4108">
            <v>34609</v>
          </cell>
          <cell r="B4108" t="str">
            <v>INSUMO NACIONAL CAIXA</v>
          </cell>
          <cell r="C4108" t="str">
            <v>CABO FLEXIVEL PVC 750 V, 2 CONDUTORES DE 6,0 MM2</v>
          </cell>
          <cell r="D4108" t="str">
            <v>M</v>
          </cell>
          <cell r="E4108">
            <v>7.33</v>
          </cell>
        </row>
        <row r="4109">
          <cell r="A4109">
            <v>34612</v>
          </cell>
          <cell r="B4109" t="str">
            <v>INSUMO NACIONAL CAIXA</v>
          </cell>
          <cell r="C4109" t="str">
            <v>GABIAO TIPO CAIXA PARA SOLO REFORCADO, MALHA HEXAGONAL DE DUPLA TORCAO 8 X 10 CM (ZN/ AL + PVC), FIO 2,7 MM, DIMENSOES 2,0 X 1,0 X 0,5 M, COM CAUDA DE 3,0 M</v>
          </cell>
          <cell r="D4109" t="str">
            <v>UN</v>
          </cell>
          <cell r="E4109">
            <v>418.83</v>
          </cell>
        </row>
        <row r="4110">
          <cell r="A4110">
            <v>34614</v>
          </cell>
          <cell r="B4110" t="str">
            <v>INSUMO NACIONAL CAIXA</v>
          </cell>
          <cell r="C4110" t="str">
            <v>TELA EM MALHA HEXAGONAL DUPLA TORCAO 8 X 10 CM (ZN/AL + PVC), FIO 2,7 MM, DIMENSOES 0,5 X 1,0 X 4,0 M (SOLO REFORCÂ‡ADO).</v>
          </cell>
          <cell r="D4110" t="str">
            <v>UN</v>
          </cell>
          <cell r="E4110">
            <v>492.02</v>
          </cell>
        </row>
        <row r="4111">
          <cell r="A4111">
            <v>34616</v>
          </cell>
          <cell r="B4111" t="str">
            <v>INSUMO NACIONAL CAIXA</v>
          </cell>
          <cell r="C4111" t="str">
            <v>DISJUNTOR TIPO DIN/IEC, BIPOLAR DE 6 ATE 32A</v>
          </cell>
          <cell r="D4111" t="str">
            <v>UN</v>
          </cell>
          <cell r="E4111">
            <v>42.04</v>
          </cell>
        </row>
        <row r="4112">
          <cell r="A4112">
            <v>34618</v>
          </cell>
          <cell r="B4112" t="str">
            <v>INSUMO NACIONAL CAIXA</v>
          </cell>
          <cell r="C4112" t="str">
            <v>CABO FLEXIVEL PVC 750 V, 3 CONDUTORES DE 1,5 MM2</v>
          </cell>
          <cell r="D4112" t="str">
            <v>M</v>
          </cell>
          <cell r="E4112">
            <v>3.02</v>
          </cell>
        </row>
        <row r="4113">
          <cell r="A4113">
            <v>34620</v>
          </cell>
          <cell r="B4113" t="str">
            <v>INSUMO NACIONAL CAIXA</v>
          </cell>
          <cell r="C4113" t="str">
            <v>CABO FLEXIVEL PVC 750 V, 3 CONDUTORES DE 10,0 MM2</v>
          </cell>
          <cell r="D4113" t="str">
            <v>M</v>
          </cell>
          <cell r="E4113">
            <v>15.12</v>
          </cell>
        </row>
        <row r="4114">
          <cell r="A4114">
            <v>34621</v>
          </cell>
          <cell r="B4114" t="str">
            <v>INSUMO NACIONAL CAIXA</v>
          </cell>
          <cell r="C4114" t="str">
            <v>CABO FLEXIVEL PVC 750 V, 3 CONDUTORES DE 4,0 MM2</v>
          </cell>
          <cell r="D4114" t="str">
            <v>M</v>
          </cell>
          <cell r="E4114">
            <v>7.01</v>
          </cell>
        </row>
        <row r="4115">
          <cell r="A4115">
            <v>34622</v>
          </cell>
          <cell r="B4115" t="str">
            <v>INSUMO NACIONAL CAIXA</v>
          </cell>
          <cell r="C4115" t="str">
            <v>CABO FLEXIVEL PVC 750 V, 3 CONDUTORES DE 6,0 MM2</v>
          </cell>
          <cell r="D4115" t="str">
            <v>M</v>
          </cell>
          <cell r="E4115">
            <v>9.93</v>
          </cell>
        </row>
        <row r="4116">
          <cell r="A4116">
            <v>34623</v>
          </cell>
          <cell r="B4116" t="str">
            <v>INSUMO NACIONAL CAIXA</v>
          </cell>
          <cell r="C4116" t="str">
            <v>DISJUNTOR TIPO DIN/IEC, BIPOLAR 40 ATE 50A</v>
          </cell>
          <cell r="D4116" t="str">
            <v>UN</v>
          </cell>
          <cell r="E4116">
            <v>41.4</v>
          </cell>
        </row>
        <row r="4117">
          <cell r="A4117">
            <v>34624</v>
          </cell>
          <cell r="B4117" t="str">
            <v>INSUMO NACIONAL CAIXA</v>
          </cell>
          <cell r="C4117" t="str">
            <v>CABO FLEXIVEL PVC 750 V, 4 CONDUTORES DE 1,5 MM2</v>
          </cell>
          <cell r="D4117" t="str">
            <v>M</v>
          </cell>
          <cell r="E4117">
            <v>3.86</v>
          </cell>
        </row>
        <row r="4118">
          <cell r="A4118">
            <v>34626</v>
          </cell>
          <cell r="B4118" t="str">
            <v>INSUMO NACIONAL CAIXA</v>
          </cell>
          <cell r="C4118" t="str">
            <v>CABO FLEXIVEL PVC 750 V, 4 CONDUTORES DE 10,0 MM2</v>
          </cell>
          <cell r="D4118" t="str">
            <v>M</v>
          </cell>
          <cell r="E4118">
            <v>20.78</v>
          </cell>
        </row>
        <row r="4119">
          <cell r="A4119">
            <v>34627</v>
          </cell>
          <cell r="B4119" t="str">
            <v>INSUMO NACIONAL CAIXA</v>
          </cell>
          <cell r="C4119" t="str">
            <v>CABO FLEXIVEL PVC 750 V, 4 CONDUTORES DE 4,0 MM2</v>
          </cell>
          <cell r="D4119" t="str">
            <v>M</v>
          </cell>
          <cell r="E4119">
            <v>8.9499999999999993</v>
          </cell>
        </row>
        <row r="4120">
          <cell r="A4120">
            <v>34628</v>
          </cell>
          <cell r="B4120" t="str">
            <v>INSUMO NACIONAL CAIXA</v>
          </cell>
          <cell r="C4120" t="str">
            <v>DISJUNTOR TIPO DIN/IEC, BIPOLAR 63 A</v>
          </cell>
          <cell r="D4120" t="str">
            <v>UN</v>
          </cell>
          <cell r="E4120">
            <v>59.3</v>
          </cell>
        </row>
        <row r="4121">
          <cell r="A4121">
            <v>34629</v>
          </cell>
          <cell r="B4121" t="str">
            <v>INSUMO NACIONAL CAIXA</v>
          </cell>
          <cell r="C4121" t="str">
            <v>CABO FLEXIVEL PVC 750 V, 4 CONDUTORES DE 6,0 MM2</v>
          </cell>
          <cell r="D4121" t="str">
            <v>M</v>
          </cell>
          <cell r="E4121">
            <v>13.11</v>
          </cell>
        </row>
        <row r="4122">
          <cell r="A4122">
            <v>34630</v>
          </cell>
          <cell r="B4122" t="str">
            <v>INSUMO NACIONAL CAIXA</v>
          </cell>
          <cell r="C4122" t="str">
            <v>GABIAO TIPO CAIXA TRAPEZOIDAL PARA SOLO REFORCADO, MALHA HEXAGONAL DE DUPLA TORCAO 8 X 10 CM (ZN/ AL + PVC), FIO 2,7 MM,DIMENSOES 4,0 X 2,0 X 0,6 M, COM INCLINACAO DE 70 GRAUS</v>
          </cell>
          <cell r="D4122" t="str">
            <v>UN</v>
          </cell>
          <cell r="E4122">
            <v>540.82000000000005</v>
          </cell>
        </row>
        <row r="4123">
          <cell r="A4123">
            <v>34633</v>
          </cell>
          <cell r="B4123" t="str">
            <v>INSUMO NACIONAL CAIXA</v>
          </cell>
          <cell r="C4123" t="str">
            <v>GABIAO TIPO CAIXA PARA SOLO REFORCADO, MALHA HEXAGONAL DE DUPLA TORCAO 8 X 10 CM (ZN/ AL + PVC), FIO 2,7 MM, DIMENSOES 2,0 X 1,0 X 1,0 M, COM CAUDA DE 4,0 M</v>
          </cell>
          <cell r="D4123" t="str">
            <v>UN</v>
          </cell>
          <cell r="E4123">
            <v>593.67999999999995</v>
          </cell>
        </row>
        <row r="4124">
          <cell r="A4124">
            <v>34635</v>
          </cell>
          <cell r="B4124" t="str">
            <v>INSUMO NACIONAL CAIXA</v>
          </cell>
          <cell r="C4124" t="str">
            <v>GABIAO TIPO CAIXA PARA SOLO REFORCADO, MALHA HEXAGONAL DE DUPLA TORCAO 8 X 10 CM (ZN/ AL + PVC), FIO 2,7 MM, DIMENSOES 2,0 X 1,0 X 1,0 M, COM CAUDA DE 3,0 M</v>
          </cell>
          <cell r="D4124" t="str">
            <v>UN</v>
          </cell>
          <cell r="E4124">
            <v>538.6</v>
          </cell>
        </row>
        <row r="4125">
          <cell r="A4125">
            <v>34636</v>
          </cell>
          <cell r="B4125" t="str">
            <v>INSUMO NACIONAL CAIXA</v>
          </cell>
          <cell r="C4125" t="str">
            <v>CAIXA D'AGUA EM POLIETILENO 1000 LITROS, COM TAMPA</v>
          </cell>
          <cell r="D4125" t="str">
            <v>UN</v>
          </cell>
          <cell r="E4125">
            <v>336.25</v>
          </cell>
        </row>
        <row r="4126">
          <cell r="A4126">
            <v>34637</v>
          </cell>
          <cell r="B4126" t="str">
            <v>INSUMO NACIONAL CAIXA</v>
          </cell>
          <cell r="C4126" t="str">
            <v>CAIXA D'AGUA EM POLIETILENO 500 LITROS, COM TAMPA</v>
          </cell>
          <cell r="D4126" t="str">
            <v>UN</v>
          </cell>
          <cell r="E4126">
            <v>193.05</v>
          </cell>
        </row>
        <row r="4127">
          <cell r="A4127">
            <v>34638</v>
          </cell>
          <cell r="B4127" t="str">
            <v>INSUMO NACIONAL CAIXA</v>
          </cell>
          <cell r="C4127" t="str">
            <v>CAIXA D'AGUA EM POLIETILENO 750 LITROS, COM TAMPA</v>
          </cell>
          <cell r="D4127" t="str">
            <v>UN</v>
          </cell>
          <cell r="E4127">
            <v>331.06</v>
          </cell>
        </row>
        <row r="4128">
          <cell r="A4128">
            <v>34639</v>
          </cell>
          <cell r="B4128" t="str">
            <v>INSUMO NACIONAL CAIXA</v>
          </cell>
          <cell r="C4128" t="str">
            <v>CAIXA D'AGUA EM POLIETILENO 1500 LITROS, COM TAMPA</v>
          </cell>
          <cell r="D4128" t="str">
            <v>UN</v>
          </cell>
          <cell r="E4128">
            <v>682.92</v>
          </cell>
        </row>
        <row r="4129">
          <cell r="A4129">
            <v>34640</v>
          </cell>
          <cell r="B4129" t="str">
            <v>INSUMO NACIONAL CAIXA</v>
          </cell>
          <cell r="C4129" t="str">
            <v>CAIXA D'AGUA EM POLIETILENO 2000 LITROS, COM TAMPA</v>
          </cell>
          <cell r="D4129" t="str">
            <v>UN</v>
          </cell>
          <cell r="E4129">
            <v>767.09</v>
          </cell>
        </row>
        <row r="4130">
          <cell r="A4130">
            <v>34641</v>
          </cell>
          <cell r="B4130" t="str">
            <v>INSUMO NACIONAL CAIXA</v>
          </cell>
          <cell r="C4130" t="str">
            <v>CAIXA INSPECAO EM CONCRETO PARA ATERRAMENTO E PARA RAIOS DIAMETRO = 300 MM</v>
          </cell>
          <cell r="D4130" t="str">
            <v>UN</v>
          </cell>
          <cell r="E4130">
            <v>57.54</v>
          </cell>
        </row>
        <row r="4131">
          <cell r="A4131">
            <v>34643</v>
          </cell>
          <cell r="B4131" t="str">
            <v>INSUMO NACIONAL CAIXA</v>
          </cell>
          <cell r="C4131" t="str">
            <v>CAIXA INSPECAO EM POLIETILENO PARA ATERRAMENTO E PARA RAIOSDIAMETRO = 300 MM</v>
          </cell>
          <cell r="D4131" t="str">
            <v>UN</v>
          </cell>
          <cell r="E4131">
            <v>11.34</v>
          </cell>
        </row>
        <row r="4132">
          <cell r="A4132">
            <v>34647</v>
          </cell>
          <cell r="B4132" t="str">
            <v>INSUMO NACIONAL CAIXA</v>
          </cell>
          <cell r="C4132" t="str">
            <v>CANALETA ESTRUTURAL CERAMICA, 14 X 19 X 29 CM, 4,0 MPA (NBR15270)</v>
          </cell>
          <cell r="D4132" t="str">
            <v>UN</v>
          </cell>
          <cell r="E4132">
            <v>1.79</v>
          </cell>
        </row>
        <row r="4133">
          <cell r="A4133">
            <v>34649</v>
          </cell>
          <cell r="B4133" t="str">
            <v>INSUMO NACIONAL CAIXA</v>
          </cell>
          <cell r="C4133" t="str">
            <v>CANALETA ESTRUTURAL CERAMICA, 14 X 19 X 29 CM, 6,0 MPA (NBR15270)</v>
          </cell>
          <cell r="D4133" t="str">
            <v>UN</v>
          </cell>
          <cell r="E4133">
            <v>1.84</v>
          </cell>
        </row>
        <row r="4134">
          <cell r="A4134">
            <v>34652</v>
          </cell>
          <cell r="B4134" t="str">
            <v>INSUMO NACIONAL CAIXA</v>
          </cell>
          <cell r="C4134" t="str">
            <v>CANALETA ESTRUTURAL CERAMICA, 14 X 19 X 39 CM, 4,0 MPA (NBR15270)</v>
          </cell>
          <cell r="D4134" t="str">
            <v>UN</v>
          </cell>
          <cell r="E4134">
            <v>2.5099999999999998</v>
          </cell>
        </row>
        <row r="4135">
          <cell r="A4135">
            <v>34653</v>
          </cell>
          <cell r="B4135" t="str">
            <v>INSUMO NACIONAL CAIXA</v>
          </cell>
          <cell r="C4135" t="str">
            <v>DISJUNTOR TIPO DIN/IEC, MONOPOLAR DE 6  ATE  32A</v>
          </cell>
          <cell r="D4135" t="str">
            <v>UN</v>
          </cell>
          <cell r="E4135">
            <v>7.33</v>
          </cell>
        </row>
        <row r="4136">
          <cell r="A4136">
            <v>34655</v>
          </cell>
          <cell r="B4136" t="str">
            <v>INSUMO NACIONAL CAIXA</v>
          </cell>
          <cell r="C4136" t="str">
            <v>CANALETA ESTRUTURAL CERAMICA, 14 X 19 X 39 CM, 6,0 MPA (NBR15270)</v>
          </cell>
          <cell r="D4136" t="str">
            <v>UN</v>
          </cell>
          <cell r="E4136">
            <v>2.4300000000000002</v>
          </cell>
        </row>
        <row r="4137">
          <cell r="A4137">
            <v>34659</v>
          </cell>
          <cell r="B4137" t="str">
            <v>INSUMO NACIONAL CAIXA</v>
          </cell>
          <cell r="C4137" t="str">
            <v>CHAPA DE MDF BRANCO LISO 1 FACE, E = 12 MM, DE *2,75 X 1,85*M</v>
          </cell>
          <cell r="D4137" t="str">
            <v>M2</v>
          </cell>
          <cell r="E4137">
            <v>21.64</v>
          </cell>
        </row>
        <row r="4138">
          <cell r="A4138">
            <v>34660</v>
          </cell>
          <cell r="B4138" t="str">
            <v>INSUMO NACIONAL CAIXA</v>
          </cell>
          <cell r="C4138" t="str">
            <v>CHAPA DE MDF BRANCO LISO 1 FACE, E = 18 MM, DE *2,75 X 1,85*M</v>
          </cell>
          <cell r="D4138" t="str">
            <v>M2</v>
          </cell>
          <cell r="E4138">
            <v>30.42</v>
          </cell>
        </row>
        <row r="4139">
          <cell r="A4139">
            <v>34661</v>
          </cell>
          <cell r="B4139" t="str">
            <v>INSUMO NACIONAL CAIXA</v>
          </cell>
          <cell r="C4139" t="str">
            <v>CHAPA DE MDF BRANCO LISO 1 FACE, E = 25 MM, DE *2,75 X 1,85*M</v>
          </cell>
          <cell r="D4139" t="str">
            <v>M2</v>
          </cell>
          <cell r="E4139">
            <v>43.69</v>
          </cell>
        </row>
        <row r="4140">
          <cell r="A4140">
            <v>34664</v>
          </cell>
          <cell r="B4140" t="str">
            <v>INSUMO NACIONAL CAIXA</v>
          </cell>
          <cell r="C4140" t="str">
            <v>CHAPA DE MDF BRANCO LISO 2 FACES, E = 15 MM, DE *2,75 X 1,85* M</v>
          </cell>
          <cell r="D4140" t="str">
            <v>M2</v>
          </cell>
          <cell r="E4140">
            <v>24.82</v>
          </cell>
        </row>
        <row r="4141">
          <cell r="A4141">
            <v>34665</v>
          </cell>
          <cell r="B4141" t="str">
            <v>INSUMO NACIONAL CAIXA</v>
          </cell>
          <cell r="C4141" t="str">
            <v>CHAPA DE MDF BRANCO LISO 2 FACES, E = 18 MM, DE *2,75 X 1,85* M</v>
          </cell>
          <cell r="D4141" t="str">
            <v>M2</v>
          </cell>
          <cell r="E4141">
            <v>30.82</v>
          </cell>
        </row>
        <row r="4142">
          <cell r="A4142">
            <v>34666</v>
          </cell>
          <cell r="B4142" t="str">
            <v>INSUMO NACIONAL CAIXA</v>
          </cell>
          <cell r="C4142" t="str">
            <v>CHAPA DE MDF BRANCO LISO 2 FACES, E = 25 MM, DE *2,75 X 1,85* M</v>
          </cell>
          <cell r="D4142" t="str">
            <v>M2</v>
          </cell>
          <cell r="E4142">
            <v>46.55</v>
          </cell>
        </row>
        <row r="4143">
          <cell r="A4143">
            <v>34667</v>
          </cell>
          <cell r="B4143" t="str">
            <v>INSUMO NACIONAL CAIXA</v>
          </cell>
          <cell r="C4143" t="str">
            <v>CHAPA DE MDF BRANCO LISO 1 FACE, E = 6 MM, DE *2,75 X 1,85*M</v>
          </cell>
          <cell r="D4143" t="str">
            <v>M2</v>
          </cell>
          <cell r="E4143">
            <v>15.82</v>
          </cell>
        </row>
        <row r="4144">
          <cell r="A4144">
            <v>34668</v>
          </cell>
          <cell r="B4144" t="str">
            <v>INSUMO NACIONAL CAIXA</v>
          </cell>
          <cell r="C4144" t="str">
            <v>CHAPA DE MDF BRANCO LISO 1 FACE, E = 9 MM, DE *2,75 X 1,85*M</v>
          </cell>
          <cell r="D4144" t="str">
            <v>M2</v>
          </cell>
          <cell r="E4144">
            <v>20.67</v>
          </cell>
        </row>
        <row r="4145">
          <cell r="A4145">
            <v>34669</v>
          </cell>
          <cell r="B4145" t="str">
            <v>INSUMO NACIONAL CAIXA</v>
          </cell>
          <cell r="C4145" t="str">
            <v>CHAPA DE MDF BRANCO LISO 2 FACES, E = 6 MM, DE *2,75 X 1,85*M</v>
          </cell>
          <cell r="D4145" t="str">
            <v>M2</v>
          </cell>
          <cell r="E4145">
            <v>17.059999999999999</v>
          </cell>
        </row>
        <row r="4146">
          <cell r="A4146">
            <v>34670</v>
          </cell>
          <cell r="B4146" t="str">
            <v>INSUMO NACIONAL CAIXA</v>
          </cell>
          <cell r="C4146" t="str">
            <v>CHAPA DE MDF BRANCO LISO 2 FACES, E = 9 MM, DE *2,75 X 1,85*M</v>
          </cell>
          <cell r="D4146" t="str">
            <v>M2</v>
          </cell>
          <cell r="E4146">
            <v>20.87</v>
          </cell>
        </row>
        <row r="4147">
          <cell r="A4147">
            <v>34671</v>
          </cell>
          <cell r="B4147" t="str">
            <v>INSUMO NACIONAL CAIXA</v>
          </cell>
          <cell r="C4147" t="str">
            <v>CHAPA DE MDF CRU, E = 12 MM, DE *2,75 X 1,85* M</v>
          </cell>
          <cell r="D4147" t="str">
            <v>M2</v>
          </cell>
          <cell r="E4147">
            <v>17.420000000000002</v>
          </cell>
        </row>
        <row r="4148">
          <cell r="A4148">
            <v>34672</v>
          </cell>
          <cell r="B4148" t="str">
            <v>INSUMO NACIONAL CAIXA</v>
          </cell>
          <cell r="C4148" t="str">
            <v>CHAPA DE MDF CRU, E = 15 MM, DE *2,75 X 1,85* M</v>
          </cell>
          <cell r="D4148" t="str">
            <v>M2</v>
          </cell>
          <cell r="E4148">
            <v>18.37</v>
          </cell>
        </row>
        <row r="4149">
          <cell r="A4149">
            <v>34673</v>
          </cell>
          <cell r="B4149" t="str">
            <v>INSUMO NACIONAL CAIXA</v>
          </cell>
          <cell r="C4149" t="str">
            <v>CHAPA DE MDF CRU, E = 18 MM, DE *2,75 X 1,85* M</v>
          </cell>
          <cell r="D4149" t="str">
            <v>M2</v>
          </cell>
          <cell r="E4149">
            <v>22.42</v>
          </cell>
        </row>
        <row r="4150">
          <cell r="A4150">
            <v>34674</v>
          </cell>
          <cell r="B4150" t="str">
            <v>INSUMO NACIONAL CAIXA</v>
          </cell>
          <cell r="C4150" t="str">
            <v>CHAPA DE MDF CRU, E = 20 MM, DE *2,75 X 1,85* M</v>
          </cell>
          <cell r="D4150" t="str">
            <v>M2</v>
          </cell>
          <cell r="E4150">
            <v>29.8</v>
          </cell>
        </row>
        <row r="4151">
          <cell r="A4151">
            <v>34675</v>
          </cell>
          <cell r="B4151" t="str">
            <v>INSUMO NACIONAL CAIXA</v>
          </cell>
          <cell r="C4151" t="str">
            <v>CHAPA DE MDF CRU, E = 25 MM, DE *2,75 X 1,85* M</v>
          </cell>
          <cell r="D4151" t="str">
            <v>M2</v>
          </cell>
          <cell r="E4151">
            <v>36.340000000000003</v>
          </cell>
        </row>
        <row r="4152">
          <cell r="A4152">
            <v>34676</v>
          </cell>
          <cell r="B4152" t="str">
            <v>INSUMO NACIONAL CAIXA</v>
          </cell>
          <cell r="C4152" t="str">
            <v>CHAPA DE MDF CRU, E = 6 MM, DE *2,75 X 1,85* M</v>
          </cell>
          <cell r="D4152" t="str">
            <v>M2</v>
          </cell>
          <cell r="E4152">
            <v>10.46</v>
          </cell>
        </row>
        <row r="4153">
          <cell r="A4153">
            <v>34677</v>
          </cell>
          <cell r="B4153" t="str">
            <v>INSUMO NACIONAL CAIXA</v>
          </cell>
          <cell r="C4153" t="str">
            <v>CHAPA DE MDF CRU, E = 9 MM, DE *2,75 X 1,85* M</v>
          </cell>
          <cell r="D4153" t="str">
            <v>M2</v>
          </cell>
          <cell r="E4153">
            <v>14.06</v>
          </cell>
        </row>
        <row r="4154">
          <cell r="A4154">
            <v>34680</v>
          </cell>
          <cell r="B4154" t="str">
            <v>INSUMO NACIONAL CAIXA</v>
          </cell>
          <cell r="C4154" t="str">
            <v>RODAPE PRE-MOLDADO DE GRANILITE, MARMORITE OU GRANITINA L =10 CM</v>
          </cell>
          <cell r="D4154" t="str">
            <v>M</v>
          </cell>
          <cell r="E4154">
            <v>19.13</v>
          </cell>
        </row>
        <row r="4155">
          <cell r="A4155">
            <v>34682</v>
          </cell>
          <cell r="B4155" t="str">
            <v>INSUMO NACIONAL CAIXA</v>
          </cell>
          <cell r="C4155" t="str">
            <v>REVESTIMENTO PARA ESCADA EM GRANILITE, MARMORITE OU GRANITINA ESP = 8 MM</v>
          </cell>
          <cell r="D4155" t="str">
            <v>M2</v>
          </cell>
          <cell r="E4155">
            <v>62.17</v>
          </cell>
        </row>
        <row r="4156">
          <cell r="A4156">
            <v>34683</v>
          </cell>
          <cell r="B4156" t="str">
            <v>INSUMO NACIONAL CAIXA</v>
          </cell>
          <cell r="C4156" t="str">
            <v>REVESTIMENTO DE PAREDE EM GRANILITE, MARMORITE OU GRANITINACOLORIDO - ESP = 5 MM</v>
          </cell>
          <cell r="D4156" t="str">
            <v>M2</v>
          </cell>
          <cell r="E4156">
            <v>81.3</v>
          </cell>
        </row>
        <row r="4157">
          <cell r="A4157">
            <v>34684</v>
          </cell>
          <cell r="B4157" t="str">
            <v>INSUMO NACIONAL CAIXA</v>
          </cell>
          <cell r="C4157" t="str">
            <v>REVESTIMENTO DE PAREDE EM GRANILITE, MARMORITE OU GRANITINA- ESP = 5 MM</v>
          </cell>
          <cell r="D4157" t="str">
            <v>M2</v>
          </cell>
          <cell r="E4157">
            <v>130.08000000000001</v>
          </cell>
        </row>
        <row r="4158">
          <cell r="A4158">
            <v>34686</v>
          </cell>
          <cell r="B4158" t="str">
            <v>INSUMO NACIONAL CAIXA</v>
          </cell>
          <cell r="C4158" t="str">
            <v>DISJUNTOR TIPO DIN / IEC, MONOPOLAR DE 40  ATE 50A</v>
          </cell>
          <cell r="D4158" t="str">
            <v>UN</v>
          </cell>
          <cell r="E4158">
            <v>10.87</v>
          </cell>
        </row>
        <row r="4159">
          <cell r="A4159">
            <v>34688</v>
          </cell>
          <cell r="B4159" t="str">
            <v>INSUMO NACIONAL CAIXA</v>
          </cell>
          <cell r="C4159" t="str">
            <v>DISJUNTOR TIPO DIN/IEC, MONOPOLAR DE 63 A</v>
          </cell>
          <cell r="D4159" t="str">
            <v>UN</v>
          </cell>
          <cell r="E4159">
            <v>13.29</v>
          </cell>
        </row>
        <row r="4160">
          <cell r="A4160">
            <v>34689</v>
          </cell>
          <cell r="B4160" t="str">
            <v>INSUMO NACIONAL CAIXA</v>
          </cell>
          <cell r="C4160" t="str">
            <v>DISJUNTOR TIPO NEMA, MONOPOLAR DE 60 ATE 70A</v>
          </cell>
          <cell r="D4160" t="str">
            <v>UN</v>
          </cell>
          <cell r="E4160">
            <v>24.97</v>
          </cell>
        </row>
        <row r="4161">
          <cell r="A4161">
            <v>34692</v>
          </cell>
          <cell r="B4161" t="str">
            <v>INSUMO NACIONAL CAIXA</v>
          </cell>
          <cell r="C4161" t="str">
            <v>POSTE PADRAO SUBTERRANEO 200 A, H = 2,5 M</v>
          </cell>
          <cell r="D4161" t="str">
            <v>UN</v>
          </cell>
          <cell r="E4161">
            <v>1449</v>
          </cell>
        </row>
        <row r="4162">
          <cell r="A4162">
            <v>34695</v>
          </cell>
          <cell r="B4162" t="str">
            <v>INSUMO NACIONAL CAIXA</v>
          </cell>
          <cell r="C4162" t="str">
            <v>POSTE PADRAO SUBTERRANEO 100 A, H = 2,5 M</v>
          </cell>
          <cell r="D4162" t="str">
            <v>UN</v>
          </cell>
          <cell r="E4162">
            <v>603.75</v>
          </cell>
        </row>
        <row r="4163">
          <cell r="A4163">
            <v>34703</v>
          </cell>
          <cell r="B4163" t="str">
            <v>INSUMO NACIONAL CAIXA</v>
          </cell>
          <cell r="C4163" t="str">
            <v>POSTE DE CONCRETO PADRAO, 4 CAIXAS , H = 7,5 M</v>
          </cell>
          <cell r="D4163" t="str">
            <v>UN</v>
          </cell>
          <cell r="E4163">
            <v>2415</v>
          </cell>
        </row>
        <row r="4164">
          <cell r="A4164">
            <v>34705</v>
          </cell>
          <cell r="B4164" t="str">
            <v>INSUMO NACIONAL CAIXA</v>
          </cell>
          <cell r="C4164" t="str">
            <v>DISJUNTOR TERMOMAGNETICO TRIPOLAR 3  X 250 A/ICC - 25 KA</v>
          </cell>
          <cell r="D4164" t="str">
            <v>UN</v>
          </cell>
          <cell r="E4164">
            <v>655.25</v>
          </cell>
        </row>
        <row r="4165">
          <cell r="A4165">
            <v>34706</v>
          </cell>
          <cell r="B4165" t="str">
            <v>INSUMO NACIONAL CAIXA</v>
          </cell>
          <cell r="C4165" t="str">
            <v>POSTE DE CONCRETO PADRAO, 3 CAIXAS , H = 7,5 M</v>
          </cell>
          <cell r="D4165" t="str">
            <v>UN</v>
          </cell>
          <cell r="E4165">
            <v>1439.55</v>
          </cell>
        </row>
        <row r="4166">
          <cell r="A4166">
            <v>34707</v>
          </cell>
          <cell r="B4166" t="str">
            <v>INSUMO NACIONAL CAIXA</v>
          </cell>
          <cell r="C4166" t="str">
            <v>DISJUNTOR TERMOMAGNETICO TRIPOLAR 3 X 350 A/ICC - 25 KA</v>
          </cell>
          <cell r="D4166" t="str">
            <v>UN</v>
          </cell>
          <cell r="E4166">
            <v>1214.2</v>
          </cell>
        </row>
        <row r="4167">
          <cell r="A4167">
            <v>34709</v>
          </cell>
          <cell r="B4167" t="str">
            <v>INSUMO NACIONAL CAIXA</v>
          </cell>
          <cell r="C4167" t="str">
            <v>DISJUNTOR TIPO DIN/IEC, TRIPOLAR DE 10 ATE 50A</v>
          </cell>
          <cell r="D4167" t="str">
            <v>UN</v>
          </cell>
          <cell r="E4167">
            <v>51.51</v>
          </cell>
        </row>
        <row r="4168">
          <cell r="A4168">
            <v>34711</v>
          </cell>
          <cell r="B4168" t="str">
            <v>INSUMO NACIONAL CAIXA</v>
          </cell>
          <cell r="C4168" t="str">
            <v>POSTE DE CONCRETO PADRAO, 2 CAIXAS, H = 7,5 M</v>
          </cell>
          <cell r="D4168" t="str">
            <v>UN</v>
          </cell>
          <cell r="E4168">
            <v>840</v>
          </cell>
        </row>
        <row r="4169">
          <cell r="A4169">
            <v>34712</v>
          </cell>
          <cell r="B4169" t="str">
            <v>INSUMO NACIONAL CAIXA</v>
          </cell>
          <cell r="C4169" t="str">
            <v>POSTE DE CONCRETO PADRAO, 1 CAIXA, H = 7,5 M</v>
          </cell>
          <cell r="D4169" t="str">
            <v>UN</v>
          </cell>
          <cell r="E4169">
            <v>640.5</v>
          </cell>
        </row>
        <row r="4170">
          <cell r="A4170">
            <v>34713</v>
          </cell>
          <cell r="B4170" t="str">
            <v>INSUMO NACIONAL CAIXA</v>
          </cell>
          <cell r="C4170" t="str">
            <v>PORTA VIDRO TEMPERADO INCOLOR, 2 FOLHAS DE CORRER, E = 10 MM(SEM FERRAGENS E SEM COLOCACAO)</v>
          </cell>
          <cell r="D4170" t="str">
            <v>M2</v>
          </cell>
          <cell r="E4170">
            <v>204.86</v>
          </cell>
        </row>
        <row r="4171">
          <cell r="A4171">
            <v>34714</v>
          </cell>
          <cell r="B4171" t="str">
            <v>INSUMO NACIONAL CAIXA</v>
          </cell>
          <cell r="C4171" t="str">
            <v>DISJUNTOR TIPO DIN/IEC, TRIPOLAR 63 A</v>
          </cell>
          <cell r="D4171" t="str">
            <v>UN</v>
          </cell>
          <cell r="E4171">
            <v>61.52</v>
          </cell>
        </row>
        <row r="4172">
          <cell r="A4172">
            <v>34721</v>
          </cell>
          <cell r="B4172" t="str">
            <v>INSUMO NACIONAL CAIXA</v>
          </cell>
          <cell r="C4172" t="str">
            <v>PLACA DE SINALIZACAO EM CHAPA DE ALUMINIO COM PINTURA REFLETIVA, E = 2 MM</v>
          </cell>
          <cell r="D4172" t="str">
            <v>M2</v>
          </cell>
          <cell r="E4172">
            <v>432</v>
          </cell>
        </row>
        <row r="4173">
          <cell r="A4173">
            <v>34723</v>
          </cell>
          <cell r="B4173" t="str">
            <v>INSUMO NACIONAL CAIXA</v>
          </cell>
          <cell r="C4173" t="str">
            <v>PLACA DE SINALIZACAO EM CHAPA DE ACO NUM 16 COM PINTURA REFLETIVA</v>
          </cell>
          <cell r="D4173" t="str">
            <v>M2</v>
          </cell>
          <cell r="E4173">
            <v>346.5</v>
          </cell>
        </row>
        <row r="4174">
          <cell r="A4174">
            <v>34729</v>
          </cell>
          <cell r="B4174" t="str">
            <v>INSUMO NACIONAL CAIXA</v>
          </cell>
          <cell r="C4174" t="str">
            <v>DISJUNTOR TERMICO E MAGNETICO AJUSTAVEIS, TRIPOLAR DE 100 ATE 250A, CAPACIDADE DE INTERRUPCAO DE 35KA</v>
          </cell>
          <cell r="D4174" t="str">
            <v>UN</v>
          </cell>
          <cell r="E4174">
            <v>955.05</v>
          </cell>
        </row>
        <row r="4175">
          <cell r="A4175">
            <v>34734</v>
          </cell>
          <cell r="B4175" t="str">
            <v>INSUMO NACIONAL CAIXA</v>
          </cell>
          <cell r="C4175" t="str">
            <v>DISJUNTOR TERMICO E MAGNETICO AJUSTAVEIS, TRIPOLAR DE 300 ATE 400A, CAPACIDADE DE INTERRUPCAO DE 35KA</v>
          </cell>
          <cell r="D4175" t="str">
            <v>UN</v>
          </cell>
          <cell r="E4175">
            <v>1478.73</v>
          </cell>
        </row>
        <row r="4176">
          <cell r="A4176">
            <v>34738</v>
          </cell>
          <cell r="B4176" t="str">
            <v>INSUMO NACIONAL CAIXA</v>
          </cell>
          <cell r="C4176" t="str">
            <v>DISJUNTOR TERMICO E MAGNETICO AJUSTAVEIS, TRIPOLAR DE 450 ATE 600A, CAPACIDADE DE INTERRUPCAO DE 35KA</v>
          </cell>
          <cell r="D4176" t="str">
            <v>UN</v>
          </cell>
          <cell r="E4176">
            <v>3454.78</v>
          </cell>
        </row>
        <row r="4177">
          <cell r="A4177">
            <v>34740</v>
          </cell>
          <cell r="B4177" t="str">
            <v>INSUMO NACIONAL CAIXA</v>
          </cell>
          <cell r="C4177" t="str">
            <v>PERFIL "I" DE ACO LAMINADO, "W" 310 X 52,0</v>
          </cell>
          <cell r="D4177" t="str">
            <v>KG</v>
          </cell>
          <cell r="E4177">
            <v>4.1399999999999997</v>
          </cell>
        </row>
        <row r="4178">
          <cell r="A4178">
            <v>34741</v>
          </cell>
          <cell r="B4178" t="str">
            <v>INSUMO NACIONAL CAIXA</v>
          </cell>
          <cell r="C4178" t="str">
            <v>CHAPA DE MDF BRANCO LISO 2 FACES, E = 12 MM, DE *2,75 X 1,85* M</v>
          </cell>
          <cell r="D4178" t="str">
            <v>M2</v>
          </cell>
          <cell r="E4178">
            <v>22.75</v>
          </cell>
        </row>
        <row r="4179">
          <cell r="A4179">
            <v>34742</v>
          </cell>
          <cell r="B4179" t="str">
            <v>INSUMO NACIONAL CAIXA</v>
          </cell>
          <cell r="C4179" t="str">
            <v>PERFIL "I" DE ACO LAMINADO, "W" 250 X 32,7</v>
          </cell>
          <cell r="D4179" t="str">
            <v>KG</v>
          </cell>
          <cell r="E4179">
            <v>4.1399999999999997</v>
          </cell>
        </row>
        <row r="4180">
          <cell r="A4180">
            <v>34743</v>
          </cell>
          <cell r="B4180" t="str">
            <v>INSUMO NACIONAL CAIXA</v>
          </cell>
          <cell r="C4180" t="str">
            <v>CHAPA DE MADEIRA COMPENSADA NAVAL (COM COLA FENOLICA), E = 18 MM, DE *1,60 X 2,20* M</v>
          </cell>
          <cell r="D4180" t="str">
            <v>M2</v>
          </cell>
          <cell r="E4180">
            <v>41.83</v>
          </cell>
        </row>
        <row r="4181">
          <cell r="A4181">
            <v>34744</v>
          </cell>
          <cell r="B4181" t="str">
            <v>INSUMO NACIONAL CAIXA</v>
          </cell>
          <cell r="C4181" t="str">
            <v>PELICULA REFLETIVA, GT 7 ANOS PARA SINALIZACAO VERTICAL</v>
          </cell>
          <cell r="D4181" t="str">
            <v>M2</v>
          </cell>
          <cell r="E4181">
            <v>13.95</v>
          </cell>
        </row>
        <row r="4182">
          <cell r="A4182">
            <v>34745</v>
          </cell>
          <cell r="B4182" t="str">
            <v>INSUMO NACIONAL CAIXA</v>
          </cell>
          <cell r="C4182" t="str">
            <v>CHAPA DE MADEIRA COMPENSADA NAVAL (COM COLA FENOLICA), E = 25 MM, DE *1,60 X 2,20* M</v>
          </cell>
          <cell r="D4182" t="str">
            <v>M2</v>
          </cell>
          <cell r="E4182">
            <v>53.16</v>
          </cell>
        </row>
        <row r="4183">
          <cell r="A4183">
            <v>34746</v>
          </cell>
          <cell r="B4183" t="str">
            <v>INSUMO NACIONAL CAIXA</v>
          </cell>
          <cell r="C4183" t="str">
            <v>CHAPA DE MADEIRA COMPENSADA NAVAL (COM COLA FENOLICA), E = 4MM, DE *1,60 X 2,20* M</v>
          </cell>
          <cell r="D4183" t="str">
            <v>M2</v>
          </cell>
          <cell r="E4183">
            <v>13.69</v>
          </cell>
        </row>
        <row r="4184">
          <cell r="A4184">
            <v>34747</v>
          </cell>
          <cell r="B4184" t="str">
            <v>INSUMO NACIONAL CAIXA</v>
          </cell>
          <cell r="C4184" t="str">
            <v>PEITORIL EM MARMORE, POLIDO, BRANCO COMUM, L= *15* CM, E=  *2,0* CM, COM PINGADEIRA</v>
          </cell>
          <cell r="D4184" t="str">
            <v>M</v>
          </cell>
          <cell r="E4184">
            <v>82.65</v>
          </cell>
        </row>
        <row r="4185">
          <cell r="A4185">
            <v>34752</v>
          </cell>
          <cell r="B4185" t="str">
            <v>INSUMO NACIONAL CAIXA</v>
          </cell>
          <cell r="C4185" t="str">
            <v>PASTILHA DE VIDRO PIGMENTADA, NACIONAL, REVEST INT/EXT E PISCINA, CORES QUENTES, E MAIOR OU IGUAL A 5 MM  *2,0 X 2,0* CM</v>
          </cell>
          <cell r="D4185" t="str">
            <v>M2</v>
          </cell>
          <cell r="E4185">
            <v>334.73</v>
          </cell>
        </row>
        <row r="4186">
          <cell r="A4186">
            <v>34753</v>
          </cell>
          <cell r="B4186" t="str">
            <v>INSUMO NACIONAL CAIXA</v>
          </cell>
          <cell r="C4186" t="str">
            <v>CIMENTO PORTLAND POZOLANICO CP IV-32</v>
          </cell>
          <cell r="D4186" t="str">
            <v>KG</v>
          </cell>
          <cell r="E4186">
            <v>0.54</v>
          </cell>
        </row>
        <row r="4187">
          <cell r="A4187">
            <v>34754</v>
          </cell>
          <cell r="B4187" t="str">
            <v>INSUMO NACIONAL CAIXA</v>
          </cell>
          <cell r="C4187" t="str">
            <v>PASTILHA DE VIDRO CRISTAL, NACIONAL, REVEST INT/EXT E PISCINA, TODAS AS CORES, E MAIOR OU IGUAL A 5 MM  *2,0 X 2,0* CM</v>
          </cell>
          <cell r="D4187" t="str">
            <v>M2</v>
          </cell>
          <cell r="E4187">
            <v>300.12</v>
          </cell>
        </row>
        <row r="4188">
          <cell r="A4188">
            <v>34759</v>
          </cell>
          <cell r="B4188" t="str">
            <v>INSUMO NACIONAL CAIXA</v>
          </cell>
          <cell r="C4188" t="str">
            <v>CONCRETO BETUMINOSO USINADO A QUENTE (CBUQ) PARA PAVIMENTACAO ASFALTICA, PADRAO DNIT, FAIXA C, COM CAP 30/45 - DMT = 10KM</v>
          </cell>
          <cell r="D4188" t="str">
            <v>M3</v>
          </cell>
          <cell r="E4188">
            <v>633.61</v>
          </cell>
        </row>
        <row r="4189">
          <cell r="A4189">
            <v>34760</v>
          </cell>
          <cell r="B4189" t="str">
            <v>INSUMO NACIONAL CAIXA</v>
          </cell>
          <cell r="C4189" t="str">
            <v>ARQUITETO PAISAGISTA</v>
          </cell>
          <cell r="D4189" t="str">
            <v>H</v>
          </cell>
          <cell r="E4189">
            <v>68.83</v>
          </cell>
        </row>
        <row r="4190">
          <cell r="A4190">
            <v>34761</v>
          </cell>
          <cell r="B4190" t="str">
            <v>INSUMO NACIONAL CAIXA</v>
          </cell>
          <cell r="C4190" t="str">
            <v>MONTADOR DE ELETROELETRONICOS</v>
          </cell>
          <cell r="D4190" t="str">
            <v>H</v>
          </cell>
          <cell r="E4190">
            <v>11.86</v>
          </cell>
        </row>
        <row r="4191">
          <cell r="A4191">
            <v>34763</v>
          </cell>
          <cell r="B4191" t="str">
            <v>INSUMO NACIONAL CAIXA</v>
          </cell>
          <cell r="C4191" t="str">
            <v>MEIO BLOCO VEDACAO CONCRETO 9 X 19 X 19 CM APARENTE (CLASSED - NBR 6136)</v>
          </cell>
          <cell r="D4191" t="str">
            <v>UN</v>
          </cell>
          <cell r="E4191">
            <v>0.99</v>
          </cell>
        </row>
        <row r="4192">
          <cell r="A4192">
            <v>34764</v>
          </cell>
          <cell r="B4192" t="str">
            <v>INSUMO NACIONAL CAIXA</v>
          </cell>
          <cell r="C4192" t="str">
            <v>MEIO BLOCO VEDACAO CONCRETO 9 X 19 X 19 CM (CLASSE D - NBR 6136)</v>
          </cell>
          <cell r="D4192" t="str">
            <v>UN</v>
          </cell>
          <cell r="E4192">
            <v>0.92</v>
          </cell>
        </row>
        <row r="4193">
          <cell r="A4193">
            <v>34769</v>
          </cell>
          <cell r="B4193" t="str">
            <v>INSUMO NACIONAL CAIXA</v>
          </cell>
          <cell r="C4193" t="str">
            <v>MEIO BLOCO VEDACAO CONCRETO 19 X 19 X 19 CM APARENTE (CLASSED - NBR 6136/07)</v>
          </cell>
          <cell r="D4193" t="str">
            <v>UN</v>
          </cell>
          <cell r="E4193">
            <v>1.71</v>
          </cell>
        </row>
        <row r="4194">
          <cell r="A4194">
            <v>34770</v>
          </cell>
          <cell r="B4194" t="str">
            <v>INSUMO NACIONAL CAIXA</v>
          </cell>
          <cell r="C4194" t="str">
            <v>CONCRETO BETUMINOSO USINADO A QUENTE (CBUQ) PARA PAVIMENTACAO ASFALTICA, PADRAO DNIT, FAIXA C, COM CAP 30/45 - AQUISICAOPOSTO USINA</v>
          </cell>
          <cell r="D4194" t="str">
            <v>T</v>
          </cell>
          <cell r="E4194">
            <v>253.71</v>
          </cell>
        </row>
        <row r="4195">
          <cell r="A4195">
            <v>34771</v>
          </cell>
          <cell r="B4195" t="str">
            <v>INSUMO NACIONAL CAIXA</v>
          </cell>
          <cell r="C4195" t="str">
            <v>MEIO BLOCO VEDACAO CONCRETO 19 X 19 X 19 CM (CLASSE D - NBR6136)</v>
          </cell>
          <cell r="D4195" t="str">
            <v>UN</v>
          </cell>
          <cell r="E4195">
            <v>1.51</v>
          </cell>
        </row>
        <row r="4196">
          <cell r="A4196">
            <v>34773</v>
          </cell>
          <cell r="B4196" t="str">
            <v>INSUMO NACIONAL CAIXA</v>
          </cell>
          <cell r="C4196" t="str">
            <v>MEIO BLOCO VEDACAO CONCRETO 14 X 19 X 19 CM APARENTE (CLASSED - NBR 6136)</v>
          </cell>
          <cell r="D4196" t="str">
            <v>UN</v>
          </cell>
          <cell r="E4196">
            <v>1.47</v>
          </cell>
        </row>
        <row r="4197">
          <cell r="A4197">
            <v>34774</v>
          </cell>
          <cell r="B4197" t="str">
            <v>INSUMO NACIONAL CAIXA</v>
          </cell>
          <cell r="C4197" t="str">
            <v>MEIO BLOCO VEDACAO CONCRETO 14 X 19 X 19 CM (CLASSE D - NBR6136)</v>
          </cell>
          <cell r="D4197" t="str">
            <v>UN</v>
          </cell>
          <cell r="E4197">
            <v>1.32</v>
          </cell>
        </row>
        <row r="4198">
          <cell r="A4198">
            <v>34777</v>
          </cell>
          <cell r="B4198" t="str">
            <v>INSUMO NACIONAL CAIXA</v>
          </cell>
          <cell r="C4198" t="str">
            <v>ELEMENTO VAZADO CERAMICO 25 X 18 X 7 CM</v>
          </cell>
          <cell r="D4198" t="str">
            <v>UN</v>
          </cell>
          <cell r="E4198">
            <v>1.45</v>
          </cell>
        </row>
        <row r="4199">
          <cell r="A4199">
            <v>34779</v>
          </cell>
          <cell r="B4199" t="str">
            <v>INSUMO NACIONAL CAIXA</v>
          </cell>
          <cell r="C4199" t="str">
            <v>ENGENHEIRO CIVIL JUNIOR</v>
          </cell>
          <cell r="D4199" t="str">
            <v>H</v>
          </cell>
          <cell r="E4199">
            <v>72.83</v>
          </cell>
        </row>
        <row r="4200">
          <cell r="A4200">
            <v>34780</v>
          </cell>
          <cell r="B4200" t="str">
            <v>INSUMO NACIONAL CAIXA</v>
          </cell>
          <cell r="C4200" t="str">
            <v>ENGENHEIRO CIVIL PLENO</v>
          </cell>
          <cell r="D4200" t="str">
            <v>H</v>
          </cell>
          <cell r="E4200">
            <v>92.03</v>
          </cell>
        </row>
        <row r="4201">
          <cell r="A4201">
            <v>34781</v>
          </cell>
          <cell r="B4201" t="str">
            <v>INSUMO NACIONAL CAIXA</v>
          </cell>
          <cell r="C4201" t="str">
            <v>MEIO BLOCO ESTRUTURAL CERAMICO 14 X 19 X 19 CM, 6,0 MPA (NBR15270)</v>
          </cell>
          <cell r="D4201" t="str">
            <v>UN</v>
          </cell>
          <cell r="E4201">
            <v>1.05</v>
          </cell>
        </row>
        <row r="4202">
          <cell r="A4202">
            <v>34782</v>
          </cell>
          <cell r="B4202" t="str">
            <v>INSUMO NACIONAL CAIXA</v>
          </cell>
          <cell r="C4202" t="str">
            <v>ENGENHEIRO CIVIL SENIOR</v>
          </cell>
          <cell r="D4202" t="str">
            <v>H</v>
          </cell>
          <cell r="E4202">
            <v>120.49</v>
          </cell>
        </row>
        <row r="4203">
          <cell r="A4203">
            <v>34783</v>
          </cell>
          <cell r="B4203" t="str">
            <v>INSUMO NACIONAL CAIXA</v>
          </cell>
          <cell r="C4203" t="str">
            <v>ENGENHEIRO ELETRICISTA</v>
          </cell>
          <cell r="D4203" t="str">
            <v>H</v>
          </cell>
          <cell r="E4203">
            <v>84.1</v>
          </cell>
        </row>
        <row r="4204">
          <cell r="A4204">
            <v>34784</v>
          </cell>
          <cell r="B4204" t="str">
            <v>INSUMO NACIONAL CAIXA</v>
          </cell>
          <cell r="C4204" t="str">
            <v>MEIO BLOCO ESTRUTURAL CERAMICO 14 X 19 X 19 CM, 4,0 MPA (NBR15270)</v>
          </cell>
          <cell r="D4204" t="str">
            <v>UN</v>
          </cell>
          <cell r="E4204">
            <v>0.92</v>
          </cell>
        </row>
        <row r="4205">
          <cell r="A4205">
            <v>34785</v>
          </cell>
          <cell r="B4205" t="str">
            <v>INSUMO NACIONAL CAIXA</v>
          </cell>
          <cell r="C4205" t="str">
            <v>ENGENHEIRO SANITARISTA</v>
          </cell>
          <cell r="D4205" t="str">
            <v>H</v>
          </cell>
          <cell r="E4205">
            <v>72.81</v>
          </cell>
        </row>
        <row r="4206">
          <cell r="A4206">
            <v>34786</v>
          </cell>
          <cell r="B4206" t="str">
            <v>INSUMO NACIONAL CAIXA</v>
          </cell>
          <cell r="C4206" t="str">
            <v>ESTAGIARIO EM ENGENHARIA / ARQUITETURA</v>
          </cell>
          <cell r="D4206" t="str">
            <v>H</v>
          </cell>
          <cell r="E4206">
            <v>15.14</v>
          </cell>
        </row>
        <row r="4207">
          <cell r="A4207">
            <v>34787</v>
          </cell>
          <cell r="B4207" t="str">
            <v>INSUMO NACIONAL CAIXA</v>
          </cell>
          <cell r="C4207" t="str">
            <v>MEIO BLOCO ESTRUTURAL CERAMICO 14 X 19 X 14 CM, 4,0 MPA (NBR15270)</v>
          </cell>
          <cell r="D4207" t="str">
            <v>UN</v>
          </cell>
          <cell r="E4207">
            <v>0.83</v>
          </cell>
        </row>
        <row r="4208">
          <cell r="A4208">
            <v>34788</v>
          </cell>
          <cell r="B4208" t="str">
            <v>INSUMO NACIONAL CAIXA</v>
          </cell>
          <cell r="C4208" t="str">
            <v>MEIO BLOCO ESTRUTURAL CERAMICO 14 X 19 X 14 CM, 6,0 MPA (NBR15270)</v>
          </cell>
          <cell r="D4208" t="str">
            <v>UN</v>
          </cell>
          <cell r="E4208">
            <v>0.84</v>
          </cell>
        </row>
        <row r="4209">
          <cell r="A4209">
            <v>34794</v>
          </cell>
          <cell r="B4209" t="str">
            <v>INSUMO NACIONAL CAIXA</v>
          </cell>
          <cell r="C4209" t="str">
            <v>MECANICO DE REFRIGERACAO</v>
          </cell>
          <cell r="D4209" t="str">
            <v>H</v>
          </cell>
          <cell r="E4209">
            <v>13.17</v>
          </cell>
        </row>
        <row r="4210">
          <cell r="A4210">
            <v>34795</v>
          </cell>
          <cell r="B4210" t="str">
            <v>INSUMO NACIONAL CAIXA</v>
          </cell>
          <cell r="C4210" t="str">
            <v>FAIXA / FILETE / LISTELO EM CERAMICA, DECORADA, *8 X 30* CM</v>
          </cell>
          <cell r="D4210" t="str">
            <v>M2</v>
          </cell>
          <cell r="E4210">
            <v>166.94</v>
          </cell>
        </row>
        <row r="4211">
          <cell r="A4211">
            <v>34796</v>
          </cell>
          <cell r="B4211" t="str">
            <v>INSUMO NACIONAL CAIXA</v>
          </cell>
          <cell r="C4211" t="str">
            <v>FAIXA / FILETE / LISTELO EM CERAMICA, LISO OU CORDAO, BRANCO, *2 X 30* CM (L X C)</v>
          </cell>
          <cell r="D4211" t="str">
            <v>M</v>
          </cell>
          <cell r="E4211">
            <v>7.32</v>
          </cell>
        </row>
        <row r="4212">
          <cell r="A4212">
            <v>34797</v>
          </cell>
          <cell r="B4212" t="str">
            <v>INSUMO NACIONAL CAIXA</v>
          </cell>
          <cell r="C4212" t="str">
            <v>JANELA MAXIMO AR, ACO, BATENTE / REQUADRO DE 6 A 14 CM, PINTANTICORROSIVA, SEM VIDRO, COM GRADE, 1 FL, 60  X 80 CM (A XL)</v>
          </cell>
          <cell r="D4212" t="str">
            <v>UN</v>
          </cell>
          <cell r="E4212">
            <v>248.2</v>
          </cell>
        </row>
        <row r="4213">
          <cell r="A4213">
            <v>34799</v>
          </cell>
          <cell r="B4213" t="str">
            <v>INSUMO NACIONAL CAIXA</v>
          </cell>
          <cell r="C4213" t="str">
            <v>JANELA DE CORRER, ACO, BATENTE/REQUADRO DE 6 A 14 CM, QUADRICULADA, PINT ANTICORROSIVA, SEM VIDRO, BANDEIRA COM BASCULA,4 FLS, 120  X 200 CM (A X L)</v>
          </cell>
          <cell r="D4213" t="str">
            <v>UN</v>
          </cell>
          <cell r="E4213">
            <v>973.55</v>
          </cell>
        </row>
        <row r="4214">
          <cell r="A4214">
            <v>34800</v>
          </cell>
          <cell r="B4214" t="str">
            <v>INSUMO NACIONAL CAIXA</v>
          </cell>
          <cell r="C4214" t="str">
            <v>GABIAO TIPO CAIXA, MALHA HEXAGONAL 8 X 10 CM (ZN/AL + PVC),FIO DE 2,4 MM, DIMENSOES 2,0 x 1,0 x 1,0 M (C X L X A).</v>
          </cell>
          <cell r="D4214" t="str">
            <v>M3</v>
          </cell>
          <cell r="E4214">
            <v>203.58</v>
          </cell>
        </row>
        <row r="4215">
          <cell r="A4215">
            <v>34801</v>
          </cell>
          <cell r="B4215" t="str">
            <v>INSUMO NACIONAL CAIXA</v>
          </cell>
          <cell r="C4215" t="str">
            <v>JANELA DE CORRER, ACO, BATENTE/REQUADRO DE 6 A 14 CM, QUADRICULADA, PINT ANTICORROSIVA, SEM VIDRO, BANDEIRA COM BASCULA,4 FLS, 120  X 150 CM (A X L)</v>
          </cell>
          <cell r="D4215" t="str">
            <v>UN</v>
          </cell>
          <cell r="E4215">
            <v>789.44</v>
          </cell>
        </row>
        <row r="4216">
          <cell r="A4216">
            <v>34802</v>
          </cell>
          <cell r="B4216" t="str">
            <v>INSUMO NACIONAL CAIXA</v>
          </cell>
          <cell r="C4216" t="str">
            <v>GABIAO MANTA (COLCHAO) MALHA HEXAGONAL 6 X 8 CM (ZN/AL + PVC), DIMENSOES 4,0 X 2,0 X 0,17 M (C X L X A) FIO 2 MM</v>
          </cell>
          <cell r="D4216" t="str">
            <v>UN</v>
          </cell>
          <cell r="E4216">
            <v>635.11</v>
          </cell>
        </row>
        <row r="4217">
          <cell r="A4217">
            <v>34803</v>
          </cell>
          <cell r="B4217" t="str">
            <v>INSUMO NACIONAL CAIXA</v>
          </cell>
          <cell r="C4217" t="str">
            <v>JANELA DE CORRER, ACO, BATENTE/REQUADRO DE 6 A 14 CM, QUADRICULADA, PINT ANTICORROSIVA, SEM VIDRO, SEM BANDEIRA, 4 FLS,120  X 200 CM (A X L)</v>
          </cell>
          <cell r="D4217" t="str">
            <v>UN</v>
          </cell>
          <cell r="E4217">
            <v>396.66</v>
          </cell>
        </row>
        <row r="4218">
          <cell r="A4218">
            <v>34804</v>
          </cell>
          <cell r="B4218" t="str">
            <v>INSUMO NACIONAL CAIXA</v>
          </cell>
          <cell r="C4218" t="str">
            <v>GEOGRELHA TECIDA COM FILAMENTOS DE POLIESTER + PVC, RESISTENCIA LONGITUDINAL: 90 KN/M, RESISTENCIA TRANSVERSAL: 30 KN/M,ALONGAMENTO = 12 POR CENTO, DIMENSOES 5,15 X 100,0 M</v>
          </cell>
          <cell r="D4218" t="str">
            <v>M2</v>
          </cell>
          <cell r="E4218">
            <v>24.58</v>
          </cell>
        </row>
        <row r="4219">
          <cell r="A4219">
            <v>34805</v>
          </cell>
          <cell r="B4219" t="str">
            <v>INSUMO NACIONAL CAIXA</v>
          </cell>
          <cell r="C4219" t="str">
            <v>JANELA DE CORRER, ACO, BATENTE/REQUADRO DE 6 A 14 CM, QUADRICULADA, PINT ANTICORROSIVA, SEM VIDRO, SEM BANDEIRA, 4 FLS,120  X 150 CM (A X L)</v>
          </cell>
          <cell r="D4219" t="str">
            <v>M2</v>
          </cell>
          <cell r="E4219">
            <v>328.03</v>
          </cell>
        </row>
        <row r="4220">
          <cell r="A4220">
            <v>34871</v>
          </cell>
          <cell r="B4220" t="str">
            <v>INSUMO NACIONAL CAIXA</v>
          </cell>
          <cell r="C4220" t="str">
            <v>CONCRETO USINADO BOMBEAVEL, CLASSE DE RESISTENCIA C60, COM BRITA 0 E 1, SLUMP = 100 +/- 20 MM, EXCLUI SERVICO DE BOMBEAMENTO (NBR 8953)</v>
          </cell>
          <cell r="D4220" t="str">
            <v>M3</v>
          </cell>
          <cell r="E4220">
            <v>640</v>
          </cell>
        </row>
        <row r="4221">
          <cell r="A4221">
            <v>34872</v>
          </cell>
          <cell r="B4221" t="str">
            <v>INSUMO NACIONAL CAIXA</v>
          </cell>
          <cell r="C4221" t="str">
            <v>CONCRETO AUTOADENSAVEL (CAA) CLASSE DE RESISTENCIA C25, ESPALHAMENTO SF2, INCLUI SERVICO DE BOMBEAMENTO (NBR 15823)</v>
          </cell>
          <cell r="D4221" t="str">
            <v>M3</v>
          </cell>
          <cell r="E4221">
            <v>325.61</v>
          </cell>
        </row>
        <row r="4222">
          <cell r="A4222">
            <v>35272</v>
          </cell>
          <cell r="B4222" t="str">
            <v>INSUMO NACIONAL CAIXA</v>
          </cell>
          <cell r="C4222" t="str">
            <v>VIGA DE MADEIRA NAO APARELHADA *6 X 20* CM, MACARANDUBA, ANGELIM OU EQUIVALENTE DA REGIAO</v>
          </cell>
          <cell r="D4222" t="str">
            <v>M</v>
          </cell>
          <cell r="E4222">
            <v>21.54</v>
          </cell>
        </row>
        <row r="4223">
          <cell r="A4223">
            <v>35273</v>
          </cell>
          <cell r="B4223" t="str">
            <v>INSUMO NACIONAL CAIXA</v>
          </cell>
          <cell r="C4223" t="str">
            <v>PRANCHA DE MADEIRA NAO APARELHADA *6 X 30* CM, MACARANDUBA,ANGELIM OU EQUIVALENTE DA REGIAO</v>
          </cell>
          <cell r="D4223" t="str">
            <v>M</v>
          </cell>
          <cell r="E4223">
            <v>33.28</v>
          </cell>
        </row>
        <row r="4224">
          <cell r="A4224">
            <v>35274</v>
          </cell>
          <cell r="B4224" t="str">
            <v>INSUMO NACIONAL CAIXA</v>
          </cell>
          <cell r="C4224" t="str">
            <v>PILAR DE MADEIRA NAO APARELHADA *10 X 10* CM, MACARANDUBA, ANGELIM OU EQUIVALENTE DA REGIAO</v>
          </cell>
          <cell r="D4224" t="str">
            <v>M</v>
          </cell>
          <cell r="E4224">
            <v>23.15</v>
          </cell>
        </row>
        <row r="4225">
          <cell r="A4225">
            <v>35275</v>
          </cell>
          <cell r="B4225" t="str">
            <v>INSUMO NACIONAL CAIXA</v>
          </cell>
          <cell r="C4225" t="str">
            <v>PILAR DE MADEIRA NAO APARELHADA *15 X 15* CM, MACARANDUBA, ANGELIM OU EQUIVALENTE DA REGIAO</v>
          </cell>
          <cell r="D4225" t="str">
            <v>M</v>
          </cell>
          <cell r="E4225">
            <v>49.44</v>
          </cell>
        </row>
        <row r="4226">
          <cell r="A4226">
            <v>35276</v>
          </cell>
          <cell r="B4226" t="str">
            <v>INSUMO NACIONAL CAIXA</v>
          </cell>
          <cell r="C4226" t="str">
            <v>PILAR DE MADEIRA NAO APARELHADA *20 X 20* CM, MACARANDUBA, ANGELIM OU EQUIVALENTE DA REGIAO</v>
          </cell>
          <cell r="D4226" t="str">
            <v>M</v>
          </cell>
          <cell r="E4226">
            <v>80.84</v>
          </cell>
        </row>
        <row r="4227">
          <cell r="A4227">
            <v>35277</v>
          </cell>
          <cell r="B4227" t="str">
            <v>INSUMO NACIONAL CAIXA</v>
          </cell>
          <cell r="C4227" t="str">
            <v>CAIXA DE GORDURA EM PVC, DIAMETRO MINIMO 300 MM, DIAMETRO DESAIDA 100 MM, CAPACIDADE  APROXIMADA 18 LITROS, COM TAMPA</v>
          </cell>
          <cell r="D4227" t="str">
            <v>UN</v>
          </cell>
          <cell r="E4227">
            <v>350.4</v>
          </cell>
        </row>
        <row r="4228">
          <cell r="A4228">
            <v>35691</v>
          </cell>
          <cell r="B4228" t="str">
            <v>INSUMO NACIONAL CAIXA</v>
          </cell>
          <cell r="C4228" t="str">
            <v>TINTA LATEX PVA STANDARD, COR BRANCA</v>
          </cell>
          <cell r="D4228" t="str">
            <v>L</v>
          </cell>
          <cell r="E4228">
            <v>12.03</v>
          </cell>
        </row>
        <row r="4229">
          <cell r="A4229">
            <v>35692</v>
          </cell>
          <cell r="B4229" t="str">
            <v>INSUMO NACIONAL CAIXA</v>
          </cell>
          <cell r="C4229" t="str">
            <v>TINTA LATEX ACRILICA STANDARD, COR BRANCA</v>
          </cell>
          <cell r="D4229" t="str">
            <v>L</v>
          </cell>
          <cell r="E4229">
            <v>43.32</v>
          </cell>
        </row>
        <row r="4230">
          <cell r="A4230">
            <v>35693</v>
          </cell>
          <cell r="B4230" t="str">
            <v>INSUMO NACIONAL CAIXA</v>
          </cell>
          <cell r="C4230" t="str">
            <v>TINTA LATEX ACRILICA ECONOMICA, COR BRANCA</v>
          </cell>
          <cell r="D4230" t="str">
            <v>L</v>
          </cell>
          <cell r="E4230">
            <v>8.08</v>
          </cell>
        </row>
        <row r="4231">
          <cell r="A4231">
            <v>36080</v>
          </cell>
          <cell r="B4231" t="str">
            <v>INSUMO NACIONAL CAIXA</v>
          </cell>
          <cell r="C4231" t="str">
            <v>BARRA DE APOIO RETA, EM ALUMINIO, COMPRIMENTO 80 CM, DIAMETRO MINIMO 3 CM</v>
          </cell>
          <cell r="D4231" t="str">
            <v>UN</v>
          </cell>
          <cell r="E4231">
            <v>135.9</v>
          </cell>
        </row>
        <row r="4232">
          <cell r="A4232">
            <v>36081</v>
          </cell>
          <cell r="B4232" t="str">
            <v>INSUMO NACIONAL CAIXA</v>
          </cell>
          <cell r="C4232" t="str">
            <v>BARRA DE APOIO RETA, EM ACO INOX POLIDO, COMPRIMENTO 80CM, DIAMETRO MINIMO 3 CM</v>
          </cell>
          <cell r="D4232" t="str">
            <v>UN</v>
          </cell>
          <cell r="E4232">
            <v>169.74</v>
          </cell>
        </row>
        <row r="4233">
          <cell r="A4233">
            <v>36083</v>
          </cell>
          <cell r="B4233" t="str">
            <v>INSUMO NACIONAL CAIXA</v>
          </cell>
          <cell r="C4233" t="str">
            <v>TUBO COLETOR DE ESGOTO PVC JEI, DN 150 MM (NBR 7362)</v>
          </cell>
          <cell r="D4233" t="str">
            <v>M</v>
          </cell>
          <cell r="E4233">
            <v>33.58</v>
          </cell>
        </row>
        <row r="4234">
          <cell r="A4234">
            <v>36084</v>
          </cell>
          <cell r="B4234" t="str">
            <v>INSUMO NACIONAL CAIXA</v>
          </cell>
          <cell r="C4234" t="str">
            <v>TUBO PVC PBA JEI, CLASSE 12, DN 50 MM, PARA REDE DE AGUA (NBR 5647)</v>
          </cell>
          <cell r="D4234" t="str">
            <v>M</v>
          </cell>
          <cell r="E4234">
            <v>8.66</v>
          </cell>
        </row>
        <row r="4235">
          <cell r="A4235">
            <v>36141</v>
          </cell>
          <cell r="B4235" t="str">
            <v>INSUMO NACIONAL CAIXA</v>
          </cell>
          <cell r="C4235" t="str">
            <v>MASCARA DE SEGURANCA PARA SOLDA COM ESCUDO DE CELERON E CARNEIRA DE PLASTICO COM REGULAGEM</v>
          </cell>
          <cell r="D4235" t="str">
            <v>UN</v>
          </cell>
          <cell r="E4235">
            <v>29.7</v>
          </cell>
        </row>
        <row r="4236">
          <cell r="A4236">
            <v>36142</v>
          </cell>
          <cell r="B4236" t="str">
            <v>INSUMO NACIONAL CAIXA</v>
          </cell>
          <cell r="C4236" t="str">
            <v>PROTETOR AUDITIVO TIPO PLUG DE INSERCAO COM CORDAO, ATENUACAO SUPERIOR A 15 DB</v>
          </cell>
          <cell r="D4236" t="str">
            <v>UN</v>
          </cell>
          <cell r="E4236">
            <v>1.65</v>
          </cell>
        </row>
        <row r="4237">
          <cell r="A4237">
            <v>36143</v>
          </cell>
          <cell r="B4237" t="str">
            <v>INSUMO NACIONAL CAIXA</v>
          </cell>
          <cell r="C4237" t="str">
            <v>PROTETOR AUDITIVO TIPO CONCHA COM ABAFADOR DE RUIDOS, ATENUACAO ACIMA DE 22 DB</v>
          </cell>
          <cell r="D4237" t="str">
            <v>UN</v>
          </cell>
          <cell r="E4237">
            <v>22.55</v>
          </cell>
        </row>
        <row r="4238">
          <cell r="A4238">
            <v>36144</v>
          </cell>
          <cell r="B4238" t="str">
            <v>INSUMO NACIONAL CAIXA</v>
          </cell>
          <cell r="C4238" t="str">
            <v>RESPIRADOR DESCARTAVEL SEM VALVULA DE EXALACAO, PFF 1</v>
          </cell>
          <cell r="D4238" t="str">
            <v>UN</v>
          </cell>
          <cell r="E4238">
            <v>1.23</v>
          </cell>
        </row>
        <row r="4239">
          <cell r="A4239">
            <v>36145</v>
          </cell>
          <cell r="B4239" t="str">
            <v>INSUMO NACIONAL CAIXA</v>
          </cell>
          <cell r="C4239" t="str">
            <v>BOTA DE PVC PRETA, CANO MEDIO, SEM FORRO</v>
          </cell>
          <cell r="D4239" t="str">
            <v>PAR</v>
          </cell>
          <cell r="E4239">
            <v>31.68</v>
          </cell>
        </row>
        <row r="4240">
          <cell r="A4240">
            <v>36146</v>
          </cell>
          <cell r="B4240" t="str">
            <v>INSUMO NACIONAL CAIXA</v>
          </cell>
          <cell r="C4240" t="str">
            <v>PROTETOR SOLAR FPS 30, EMBALAGEM 2 LITROS</v>
          </cell>
          <cell r="D4240" t="str">
            <v>UN</v>
          </cell>
          <cell r="E4240">
            <v>187</v>
          </cell>
        </row>
        <row r="4241">
          <cell r="A4241">
            <v>36147</v>
          </cell>
          <cell r="B4241" t="str">
            <v>INSUMO NACIONAL CAIXA</v>
          </cell>
          <cell r="C4241" t="str">
            <v>LUVA DE BORRACHA ISOLANTE PARA ALTA TENSAO, RESISTENTE A OZONIO, TENSAO DE ENSAIO 2,5 KV (PAR)</v>
          </cell>
          <cell r="D4241" t="str">
            <v>PAR</v>
          </cell>
          <cell r="E4241">
            <v>284.64</v>
          </cell>
        </row>
        <row r="4242">
          <cell r="A4242">
            <v>36148</v>
          </cell>
          <cell r="B4242" t="str">
            <v>INSUMO NACIONAL CAIXA</v>
          </cell>
          <cell r="C4242" t="str">
            <v>CINTURAO DE SEGURANCA TIPO PARAQUEDISTA, FIVELA EM ACO, AJUSTE NO SUSPENSARIO, CINTURA E PERNAS</v>
          </cell>
          <cell r="D4242" t="str">
            <v>UN</v>
          </cell>
          <cell r="E4242">
            <v>52.8</v>
          </cell>
        </row>
        <row r="4243">
          <cell r="A4243">
            <v>36149</v>
          </cell>
          <cell r="B4243" t="str">
            <v>INSUMO NACIONAL CAIXA</v>
          </cell>
          <cell r="C4243" t="str">
            <v>TRAVA-QUEDAS EM ACO PARA CORDA DE 12 MM, EXTENSOR DE 25 X 300 MM, COM MOSQUETAO TIPO GANCHO TRAVA DUPLA</v>
          </cell>
          <cell r="D4243" t="str">
            <v>UN</v>
          </cell>
          <cell r="E4243">
            <v>129.25</v>
          </cell>
        </row>
        <row r="4244">
          <cell r="A4244">
            <v>36150</v>
          </cell>
          <cell r="B4244" t="str">
            <v>INSUMO NACIONAL CAIXA</v>
          </cell>
          <cell r="C4244" t="str">
            <v>AVENTAL DE SEGURANCA DE RASPA DE COURO 1,00 X 0,60 M</v>
          </cell>
          <cell r="D4244" t="str">
            <v>UN</v>
          </cell>
          <cell r="E4244">
            <v>32.67</v>
          </cell>
        </row>
        <row r="4245">
          <cell r="A4245">
            <v>36151</v>
          </cell>
          <cell r="B4245" t="str">
            <v>INSUMO NACIONAL CAIXA</v>
          </cell>
          <cell r="C4245" t="str">
            <v>MANGOTE DE SEGURANCA EM RASPA DE COURO</v>
          </cell>
          <cell r="D4245" t="str">
            <v>UN</v>
          </cell>
          <cell r="E4245">
            <v>22</v>
          </cell>
        </row>
        <row r="4246">
          <cell r="A4246">
            <v>36152</v>
          </cell>
          <cell r="B4246" t="str">
            <v>INSUMO NACIONAL CAIXA</v>
          </cell>
          <cell r="C4246" t="str">
            <v>OCULOS DE SEGURANCA CONTRA IMPACTOS COM LENTE INCOLOR, ARMACAO NYLON, COM PROTECAO UVA E UVB</v>
          </cell>
          <cell r="D4246" t="str">
            <v>UN</v>
          </cell>
          <cell r="E4246">
            <v>4.29</v>
          </cell>
        </row>
        <row r="4247">
          <cell r="A4247">
            <v>36153</v>
          </cell>
          <cell r="B4247" t="str">
            <v>INSUMO NACIONAL CAIXA</v>
          </cell>
          <cell r="C4247" t="str">
            <v>TALABARTE DE SEGURANCA, 2 MOSQUETOES TRAVA DUPLA *53* MM DEABERTURA, COM ABSORVEDOR DE ENERGIA</v>
          </cell>
          <cell r="D4247" t="str">
            <v>UN</v>
          </cell>
          <cell r="E4247">
            <v>147.12</v>
          </cell>
        </row>
        <row r="4248">
          <cell r="A4248">
            <v>36154</v>
          </cell>
          <cell r="B4248" t="str">
            <v>INSUMO NACIONAL CAIXA</v>
          </cell>
          <cell r="C4248" t="str">
            <v>BLOQUETE/PISO INTERTRAVADO DE CONCRETO - MODELO RETANGULAR/TIJOLINHO/PAVER/HOLANDES/PARALELEPIPEDO, 20 CM X 10 CM, E = 8CM, RESISTENCIA DE 35 MPA (NBR 9781), COLORIDO</v>
          </cell>
          <cell r="D4248" t="str">
            <v>M2</v>
          </cell>
          <cell r="E4248">
            <v>51.43</v>
          </cell>
        </row>
        <row r="4249">
          <cell r="A4249">
            <v>36155</v>
          </cell>
          <cell r="B4249" t="str">
            <v>INSUMO NACIONAL CAIXA</v>
          </cell>
          <cell r="C4249" t="str">
            <v>BLOQUETE/PISO INTERTRAVADO DE CONCRETO - MODELO RETANGULAR/TIJOLINHO/PAVER/HOLANDES/PARALELEPIPEDO, 20 CM X 10 CM, E = 6CM, RESISTENCIA DE 35 MPA (NBR 9781), COR NATURAL</v>
          </cell>
          <cell r="D4249" t="str">
            <v>M2</v>
          </cell>
          <cell r="E4249">
            <v>35.31</v>
          </cell>
        </row>
        <row r="4250">
          <cell r="A4250">
            <v>36156</v>
          </cell>
          <cell r="B4250" t="str">
            <v>INSUMO NACIONAL CAIXA</v>
          </cell>
          <cell r="C4250" t="str">
            <v>BLOQUETE/PISO INTERTRAVADO DE CONCRETO - MODELO RETANGULAR/TIJOLINHO/PAVER/HOLANDES/PARALELEPIPEDO, 20 CM X 10 CM, E = 6CM, RESISTENCIA DE 35 MPA (NBR 9781), COLORIDO</v>
          </cell>
          <cell r="D4250" t="str">
            <v>M2</v>
          </cell>
          <cell r="E4250">
            <v>44.14</v>
          </cell>
        </row>
        <row r="4251">
          <cell r="A4251">
            <v>36169</v>
          </cell>
          <cell r="B4251" t="str">
            <v>INSUMO NACIONAL CAIXA</v>
          </cell>
          <cell r="C4251" t="str">
            <v>BLOQUETE/PISO INTERTRAVADO DE CONCRETO - ONDA/16 FACES/UNISTEIN/PAVIS, *22 CM X 11* CM, E = 6 CM, RESISTENCIA DE 35 MPA(NBR 9781), COLORIDO</v>
          </cell>
          <cell r="D4251" t="str">
            <v>M2</v>
          </cell>
          <cell r="E4251">
            <v>42.76</v>
          </cell>
        </row>
        <row r="4252">
          <cell r="A4252">
            <v>36170</v>
          </cell>
          <cell r="B4252" t="str">
            <v>INSUMO NACIONAL CAIXA</v>
          </cell>
          <cell r="C4252" t="str">
            <v>BLOQUETE/PISO INTERTRAVADO DE CONCRETO - ONDA/16 FACES/UNISTEIN/PAVIS, *22 CM X 11* CM, E = 8 CM, RESISTENCIA DE 35 MPA(NBR 9781), COR NATURAL</v>
          </cell>
          <cell r="D4252" t="str">
            <v>M2</v>
          </cell>
          <cell r="E4252">
            <v>43.04</v>
          </cell>
        </row>
        <row r="4253">
          <cell r="A4253">
            <v>36172</v>
          </cell>
          <cell r="B4253" t="str">
            <v>INSUMO NACIONAL CAIXA</v>
          </cell>
          <cell r="C4253" t="str">
            <v>BLOQUETE/PISO INTERTRAVADO DE CONCRETO - ONDA/16 FACES/UNISTEIN/PAVIS, *22 CM X 11* CM, E = 6 CM, RESISTENCIA DE 35 MPA(NBR 9781), COR NATURAL</v>
          </cell>
          <cell r="D4253" t="str">
            <v>M2</v>
          </cell>
          <cell r="E4253">
            <v>35.31</v>
          </cell>
        </row>
        <row r="4254">
          <cell r="A4254">
            <v>36174</v>
          </cell>
          <cell r="B4254" t="str">
            <v>INSUMO NACIONAL CAIXA</v>
          </cell>
          <cell r="C4254" t="str">
            <v>BLOQUETE/PISO INTERTRAVADO DE CONCRETO - ONDA/16 FACES/UNISTEIN/PAVIS, *22 CM X 11* CM, E = 8 CM, RESISTENCIA DE 35 MPA(NBR 9781), COLORIDO</v>
          </cell>
          <cell r="D4254" t="str">
            <v>M2</v>
          </cell>
          <cell r="E4254">
            <v>52.97</v>
          </cell>
        </row>
        <row r="4255">
          <cell r="A4255">
            <v>36178</v>
          </cell>
          <cell r="B4255" t="str">
            <v>INSUMO NACIONAL CAIXA</v>
          </cell>
          <cell r="C4255" t="str">
            <v>PISO PODOTATIL DE CONCRETO - DIRECIONAL E ALERTA, *40 X 40 X2,5*CM</v>
          </cell>
          <cell r="D4255" t="str">
            <v>UN</v>
          </cell>
          <cell r="E4255">
            <v>4.4000000000000004</v>
          </cell>
        </row>
        <row r="4256">
          <cell r="A4256">
            <v>36191</v>
          </cell>
          <cell r="B4256" t="str">
            <v>INSUMO NACIONAL CAIXA</v>
          </cell>
          <cell r="C4256" t="str">
            <v>BLOQUETE/PISO INTERTRAVADO DE CONCRETO - MODELO SEXTAVADO, 25 CM X 25 CM, E = 8 CM, RESISTENCIA DE 35 MPA (NBR 9781), COR NATURAL</v>
          </cell>
          <cell r="D4256" t="str">
            <v>UN</v>
          </cell>
          <cell r="E4256">
            <v>2.57</v>
          </cell>
        </row>
        <row r="4257">
          <cell r="A4257">
            <v>36196</v>
          </cell>
          <cell r="B4257" t="str">
            <v>INSUMO NACIONAL CAIXA</v>
          </cell>
          <cell r="C4257" t="str">
            <v>BLOQUETE/PISO INTERTRAVADO DE CONCRETO - MODELO RETANGULAR/TIJOLINHO/PAVER/HOLANDES/PARALELEPIPEDO, 20 CM X 10 CM, E = 8CM, RESISTENCIA DE 35 MPA (NBR 9781), COR NATURAL</v>
          </cell>
          <cell r="D4257" t="str">
            <v>M2</v>
          </cell>
          <cell r="E4257">
            <v>41.93</v>
          </cell>
        </row>
        <row r="4258">
          <cell r="A4258">
            <v>36204</v>
          </cell>
          <cell r="B4258" t="str">
            <v>INSUMO NACIONAL CAIXA</v>
          </cell>
          <cell r="C4258" t="str">
            <v>BARRA DE APOIO RETA, EM ACO INOX POLIDO, COMPRIMENTO 60CM, DIAMETRO MINIMO 3 CM</v>
          </cell>
          <cell r="D4258" t="str">
            <v>UN</v>
          </cell>
          <cell r="E4258">
            <v>143.34</v>
          </cell>
        </row>
        <row r="4259">
          <cell r="A4259">
            <v>36205</v>
          </cell>
          <cell r="B4259" t="str">
            <v>INSUMO NACIONAL CAIXA</v>
          </cell>
          <cell r="C4259" t="str">
            <v>BARRA DE APOIO RETA, EM ACO INOX POLIDO, COMPRIMENTO 70CM, DIAMETRO MINIMO 3 CM</v>
          </cell>
          <cell r="D4259" t="str">
            <v>UN</v>
          </cell>
          <cell r="E4259">
            <v>159.19</v>
          </cell>
        </row>
        <row r="4260">
          <cell r="A4260">
            <v>36206</v>
          </cell>
          <cell r="B4260" t="str">
            <v>INSUMO NACIONAL CAIXA</v>
          </cell>
          <cell r="C4260" t="str">
            <v>BARRA DE APOIO RETA, EM ACO INOX POLIDO, COMPRIMENTO 90 CM,DIAMETRO MINIMO 3 CM</v>
          </cell>
          <cell r="D4260" t="str">
            <v>UN</v>
          </cell>
          <cell r="E4260">
            <v>177.83</v>
          </cell>
        </row>
        <row r="4261">
          <cell r="A4261">
            <v>36207</v>
          </cell>
          <cell r="B4261" t="str">
            <v>INSUMO NACIONAL CAIXA</v>
          </cell>
          <cell r="C4261" t="str">
            <v>BARRA DE APOIO EM "L", EM ACO INOX POLIDO 70 X 70 CM, DIAMETRO MINIMO 3 CM</v>
          </cell>
          <cell r="D4261" t="str">
            <v>UN</v>
          </cell>
          <cell r="E4261">
            <v>325.57</v>
          </cell>
        </row>
        <row r="4262">
          <cell r="A4262">
            <v>36209</v>
          </cell>
          <cell r="B4262" t="str">
            <v>INSUMO NACIONAL CAIXA</v>
          </cell>
          <cell r="C4262" t="str">
            <v>BARRA DE APOIO EM "L", EM ACO INOX POLIDO 80 X 80 CM, DIAMETRO MINIMO 3 CM</v>
          </cell>
          <cell r="D4262" t="str">
            <v>UN</v>
          </cell>
          <cell r="E4262">
            <v>373.65</v>
          </cell>
        </row>
        <row r="4263">
          <cell r="A4263">
            <v>36210</v>
          </cell>
          <cell r="B4263" t="str">
            <v>INSUMO NACIONAL CAIXA</v>
          </cell>
          <cell r="C4263" t="str">
            <v>BARRA DE APOIO LATERAL ARTICULADA, COM TRAVA, EM ACO INOX POLIDO, 70 CM, DIAMETRO MINIMO 3 CM</v>
          </cell>
          <cell r="D4263" t="str">
            <v>UN</v>
          </cell>
          <cell r="E4263">
            <v>404.27</v>
          </cell>
        </row>
        <row r="4264">
          <cell r="A4264">
            <v>36211</v>
          </cell>
          <cell r="B4264" t="str">
            <v>INSUMO NACIONAL CAIXA</v>
          </cell>
          <cell r="C4264" t="str">
            <v>BARRA DE APOIO LAVATORIO, EM ACO INOX POLIDO, 40* CM X 50* CM, DIAMETRO MINIMO 3 CM.</v>
          </cell>
          <cell r="D4264" t="str">
            <v>UN</v>
          </cell>
          <cell r="E4264">
            <v>374.87</v>
          </cell>
        </row>
        <row r="4265">
          <cell r="A4265">
            <v>36212</v>
          </cell>
          <cell r="B4265" t="str">
            <v>INSUMO NACIONAL CAIXA</v>
          </cell>
          <cell r="C4265" t="str">
            <v>BARRA DE APOIO LAVATORIO DE CANTO, EM ACO INOX POLIDO, DIAMETRO MINIMO 3 CM.</v>
          </cell>
          <cell r="D4265" t="str">
            <v>UN</v>
          </cell>
          <cell r="E4265">
            <v>398.56</v>
          </cell>
        </row>
        <row r="4266">
          <cell r="A4266">
            <v>36214</v>
          </cell>
          <cell r="B4266" t="str">
            <v>INSUMO NACIONAL CAIXA</v>
          </cell>
          <cell r="C4266" t="str">
            <v>BARRA DE APOIO ANGULAR, 60 CM, EM ACO INOX POLIDO, DIAMETROMINIMO 3 CM</v>
          </cell>
          <cell r="D4266" t="str">
            <v>UN</v>
          </cell>
          <cell r="E4266">
            <v>236.85</v>
          </cell>
        </row>
        <row r="4267">
          <cell r="A4267">
            <v>36215</v>
          </cell>
          <cell r="B4267" t="str">
            <v>INSUMO NACIONAL CAIXA</v>
          </cell>
          <cell r="C4267" t="str">
            <v>BANCO ARTICULADO PARA BANHO, EM ACO INOX POLIDO, 70* CM X 45* CM</v>
          </cell>
          <cell r="D4267" t="str">
            <v>UN</v>
          </cell>
          <cell r="E4267">
            <v>735.05</v>
          </cell>
        </row>
        <row r="4268">
          <cell r="A4268">
            <v>36218</v>
          </cell>
          <cell r="B4268" t="str">
            <v>INSUMO NACIONAL CAIXA</v>
          </cell>
          <cell r="C4268" t="str">
            <v>BARRA DE APOIO RETA, EM ALUMINIO, COMPRIMENTO 60CM, DIAMETROMINIMO 3 CM</v>
          </cell>
          <cell r="D4268" t="str">
            <v>UN</v>
          </cell>
          <cell r="E4268">
            <v>109.57</v>
          </cell>
        </row>
        <row r="4269">
          <cell r="A4269">
            <v>36220</v>
          </cell>
          <cell r="B4269" t="str">
            <v>INSUMO NACIONAL CAIXA</v>
          </cell>
          <cell r="C4269" t="str">
            <v>BARRA DE APOIO RETA, EM ALUMINIO, COMPRIMENTO 70CM, DIAMETROMINIMO 3 CM</v>
          </cell>
          <cell r="D4269" t="str">
            <v>UN</v>
          </cell>
          <cell r="E4269">
            <v>125.64</v>
          </cell>
        </row>
        <row r="4270">
          <cell r="A4270">
            <v>36223</v>
          </cell>
          <cell r="B4270" t="str">
            <v>INSUMO NACIONAL CAIXA</v>
          </cell>
          <cell r="C4270" t="str">
            <v>BARRA DE APOIO RETA, EM ALUMINIO, COMPRIMENTO 90 CM, DIAMETRO MINIMO 3 CM</v>
          </cell>
          <cell r="D4270" t="str">
            <v>UN</v>
          </cell>
          <cell r="E4270">
            <v>142.31</v>
          </cell>
        </row>
        <row r="4271">
          <cell r="A4271">
            <v>36365</v>
          </cell>
          <cell r="B4271" t="str">
            <v>INSUMO NACIONAL CAIXA</v>
          </cell>
          <cell r="C4271" t="str">
            <v>TUBO COLETOR DE ESGOTO PVC JEI, DN 100 MM (NBR 7362)</v>
          </cell>
          <cell r="D4271" t="str">
            <v>M</v>
          </cell>
          <cell r="E4271">
            <v>15.61</v>
          </cell>
        </row>
        <row r="4272">
          <cell r="A4272">
            <v>36367</v>
          </cell>
          <cell r="B4272" t="str">
            <v>INSUMO NACIONAL CAIXA</v>
          </cell>
          <cell r="C4272" t="str">
            <v>TUBO COLETOR DE ESGOTO PVC JEI, DN 200 MM (NBR 7362)</v>
          </cell>
          <cell r="D4272" t="str">
            <v>M</v>
          </cell>
          <cell r="E4272">
            <v>52.43</v>
          </cell>
        </row>
        <row r="4273">
          <cell r="A4273">
            <v>36368</v>
          </cell>
          <cell r="B4273" t="str">
            <v>INSUMO NACIONAL CAIXA</v>
          </cell>
          <cell r="C4273" t="str">
            <v>TUBO COLETOR DE ESGOTO PVC JEI, DN 250 MM (NBR 7362)</v>
          </cell>
          <cell r="D4273" t="str">
            <v>M</v>
          </cell>
          <cell r="E4273">
            <v>88.87</v>
          </cell>
        </row>
        <row r="4274">
          <cell r="A4274">
            <v>36370</v>
          </cell>
          <cell r="B4274" t="str">
            <v>INSUMO NACIONAL CAIXA</v>
          </cell>
          <cell r="C4274" t="str">
            <v>TUBO COLETOR DE ESGOTO PVC JEI, DN 300 MM (NBR 7362)</v>
          </cell>
          <cell r="D4274" t="str">
            <v>M</v>
          </cell>
          <cell r="E4274">
            <v>144.02000000000001</v>
          </cell>
        </row>
        <row r="4275">
          <cell r="A4275">
            <v>36371</v>
          </cell>
          <cell r="B4275" t="str">
            <v>INSUMO NACIONAL CAIXA</v>
          </cell>
          <cell r="C4275" t="str">
            <v>TUBO COLETOR DE ESGOTO PVC JEI, DN 350 MM (NBR 7362)</v>
          </cell>
          <cell r="D4275" t="str">
            <v>M</v>
          </cell>
          <cell r="E4275">
            <v>178.58</v>
          </cell>
        </row>
        <row r="4276">
          <cell r="A4276">
            <v>36372</v>
          </cell>
          <cell r="B4276" t="str">
            <v>INSUMO NACIONAL CAIXA</v>
          </cell>
          <cell r="C4276" t="str">
            <v>TUBO COLETOR DE ESGOTO PVC JEI, DN 400 MM (NBR 7362)</v>
          </cell>
          <cell r="D4276" t="str">
            <v>M</v>
          </cell>
          <cell r="E4276">
            <v>232.41</v>
          </cell>
        </row>
        <row r="4277">
          <cell r="A4277">
            <v>36373</v>
          </cell>
          <cell r="B4277" t="str">
            <v>INSUMO NACIONAL CAIXA</v>
          </cell>
          <cell r="C4277" t="str">
            <v>TUBO PVC PBA JEI, CLASSE 12, DN 75 MM, PARA REDE DE AGUA (NBR 5647)</v>
          </cell>
          <cell r="D4277" t="str">
            <v>M</v>
          </cell>
          <cell r="E4277">
            <v>17.579999999999998</v>
          </cell>
        </row>
        <row r="4278">
          <cell r="A4278">
            <v>36374</v>
          </cell>
          <cell r="B4278" t="str">
            <v>INSUMO NACIONAL CAIXA</v>
          </cell>
          <cell r="C4278" t="str">
            <v>TUBO PVC PBA JEI, CLASSE 12, DN 100 MM, PARA REDE DE AGUA (NBR 5647)</v>
          </cell>
          <cell r="D4278" t="str">
            <v>M</v>
          </cell>
          <cell r="E4278">
            <v>28.72</v>
          </cell>
        </row>
        <row r="4279">
          <cell r="A4279">
            <v>36375</v>
          </cell>
          <cell r="B4279" t="str">
            <v>INSUMO NACIONAL CAIXA</v>
          </cell>
          <cell r="C4279" t="str">
            <v>TUBO PVC PBA JEI, CLASSE 15, DN 50 MM, PARA REDE DE AGUA (NBR 5647)</v>
          </cell>
          <cell r="D4279" t="str">
            <v>M</v>
          </cell>
          <cell r="E4279">
            <v>9.94</v>
          </cell>
        </row>
        <row r="4280">
          <cell r="A4280">
            <v>36376</v>
          </cell>
          <cell r="B4280" t="str">
            <v>INSUMO NACIONAL CAIXA</v>
          </cell>
          <cell r="C4280" t="str">
            <v>TUBO PVC PBA JEI, CLASSE 15, DN 75 MM, PARA REDE DE AGUA (NBR 5647)</v>
          </cell>
          <cell r="D4280" t="str">
            <v>M</v>
          </cell>
          <cell r="E4280">
            <v>19.88</v>
          </cell>
        </row>
        <row r="4281">
          <cell r="A4281">
            <v>36377</v>
          </cell>
          <cell r="B4281" t="str">
            <v>INSUMO NACIONAL CAIXA</v>
          </cell>
          <cell r="C4281" t="str">
            <v>TUBO PVC PBA JEI, CLASSE 15, DN 100 MM, PARA REDE DE AGUA (NBR 5647)</v>
          </cell>
          <cell r="D4281" t="str">
            <v>M</v>
          </cell>
          <cell r="E4281">
            <v>33.479999999999997</v>
          </cell>
        </row>
        <row r="4282">
          <cell r="A4282">
            <v>36378</v>
          </cell>
          <cell r="B4282" t="str">
            <v>INSUMO NACIONAL CAIXA</v>
          </cell>
          <cell r="C4282" t="str">
            <v>TUBO PVC PBA JEI, CLASSE 20, DN 50 MM, PARA REDE DE AGUA (NBR 5647)</v>
          </cell>
          <cell r="D4282" t="str">
            <v>M</v>
          </cell>
          <cell r="E4282">
            <v>13.16</v>
          </cell>
        </row>
        <row r="4283">
          <cell r="A4283">
            <v>36379</v>
          </cell>
          <cell r="B4283" t="str">
            <v>INSUMO NACIONAL CAIXA</v>
          </cell>
          <cell r="C4283" t="str">
            <v>TUBO PVC PBA JEI, CLASSE 20, DN 75 MM, PARA REDE DE AGUA (NBR 5647)</v>
          </cell>
          <cell r="D4283" t="str">
            <v>M</v>
          </cell>
          <cell r="E4283">
            <v>26.48</v>
          </cell>
        </row>
        <row r="4284">
          <cell r="A4284">
            <v>36380</v>
          </cell>
          <cell r="B4284" t="str">
            <v>INSUMO NACIONAL CAIXA</v>
          </cell>
          <cell r="C4284" t="str">
            <v>TUBO PVC PBA JEI, CLASSE 20, DN 100 MM, PARA REDE DE AGUA (NBR 5647)</v>
          </cell>
          <cell r="D4284" t="str">
            <v>M</v>
          </cell>
          <cell r="E4284">
            <v>43.74</v>
          </cell>
        </row>
        <row r="4285">
          <cell r="A4285">
            <v>36396</v>
          </cell>
          <cell r="B4285" t="str">
            <v>INSUMO NACIONAL CAIXA</v>
          </cell>
          <cell r="C4285" t="str">
            <v>BETONEIRA, CAPACIDADE NOMINAL 400 L, CAPACIDADE DE MISTURA 310L, MOTOR ELETRICO TRIFASICO 220/380V POTENCIA 2 CV, SEM CARREGADOR</v>
          </cell>
          <cell r="D4285" t="str">
            <v>UN</v>
          </cell>
          <cell r="E4285">
            <v>3760.69</v>
          </cell>
        </row>
        <row r="4286">
          <cell r="A4286">
            <v>36397</v>
          </cell>
          <cell r="B4286" t="str">
            <v>INSUMO NACIONAL CAIXA</v>
          </cell>
          <cell r="C4286" t="str">
            <v>BETONEIRA, CAPACIDADE NOMINAL 600 L, CAPACIDADE DE MISTURA360L, MOTOR ELETRICO TRIFASICO 220/380V, POTENCIA 4CV, EXCLUSO CARREGADOR</v>
          </cell>
          <cell r="D4286" t="str">
            <v>UN</v>
          </cell>
          <cell r="E4286">
            <v>13371.37</v>
          </cell>
        </row>
        <row r="4287">
          <cell r="A4287">
            <v>36398</v>
          </cell>
          <cell r="B4287" t="str">
            <v>INSUMO NACIONAL CAIXA</v>
          </cell>
          <cell r="C4287" t="str">
            <v>BETONEIRA, CAPACIDADE NOMINAL 600 L, CAPACIDADE DE MISTURA 440 L, MOTOR A DIESEL POTENCIA 10 CV, COM CARREGADOR</v>
          </cell>
          <cell r="D4287" t="str">
            <v>UN</v>
          </cell>
          <cell r="E4287">
            <v>16251.79</v>
          </cell>
        </row>
        <row r="4288">
          <cell r="A4288">
            <v>36408</v>
          </cell>
          <cell r="B4288" t="str">
            <v>INSUMO NACIONAL CAIXA</v>
          </cell>
          <cell r="C4288" t="str">
            <v>ESCAVADEIRA HIDRAULICA SOBRE ESTEIRAS, CACAMBA 0,4 A 1,70 M3, PESO OPERACIONAL 23,2 T, POTENCIA BRUTA 183 HP</v>
          </cell>
          <cell r="D4288" t="str">
            <v>UN</v>
          </cell>
          <cell r="E4288">
            <v>478800</v>
          </cell>
        </row>
        <row r="4289">
          <cell r="A4289">
            <v>36481</v>
          </cell>
          <cell r="B4289" t="str">
            <v>INSUMO NACIONAL CAIXA</v>
          </cell>
          <cell r="C4289" t="str">
            <v>ESCAVADEIRA HIDRAULICA SOBRE ESTEIRAS, CACAMBA 0,80 A 1,30 M3, PESO OPERACIONAL 22,18 T, POTENCIA LIQUIDA 170 HP</v>
          </cell>
          <cell r="D4289" t="str">
            <v>UN</v>
          </cell>
          <cell r="E4289">
            <v>438375</v>
          </cell>
        </row>
        <row r="4290">
          <cell r="A4290">
            <v>36482</v>
          </cell>
          <cell r="B4290" t="str">
            <v>INSUMO NACIONAL CAIXA</v>
          </cell>
          <cell r="C4290" t="str">
            <v>ESCAVADEIRA HIDRAULICA SOBRE ESTEIRAS, CACAMBA  0,80 M3, PESO OPERACIONAL 17,8 T, POTENCIA LIQUIDA 110 HP</v>
          </cell>
          <cell r="D4290" t="str">
            <v>UN</v>
          </cell>
          <cell r="E4290">
            <v>400731.95</v>
          </cell>
        </row>
        <row r="4291">
          <cell r="A4291">
            <v>36483</v>
          </cell>
          <cell r="B4291" t="str">
            <v>INSUMO NACIONAL CAIXA</v>
          </cell>
          <cell r="C4291" t="str">
            <v>ESCAVADEIRA HIDRAULICA SOBRE ESTEIRAS CACAMBA 0,40 A 1,20 M3, PESO OPERACIONAL 21,19 T, POTENCIA LIQUIDA 173 HP</v>
          </cell>
          <cell r="D4291" t="str">
            <v>UN</v>
          </cell>
          <cell r="E4291">
            <v>446250</v>
          </cell>
        </row>
        <row r="4292">
          <cell r="A4292">
            <v>36484</v>
          </cell>
          <cell r="B4292" t="str">
            <v>INSUMO NACIONAL CAIXA</v>
          </cell>
          <cell r="C4292" t="str">
            <v>ESPARGIDOR DE ASFALTO PRESSURIZADO, TANQUE 6 M3 COM ISOLACAOTERMICA, AQUECIDO COM 2 MACARICOS, COM BARRA ESPARGIDORA 3,60 M, A SER MONTADO SOBRE CAMINHAO</v>
          </cell>
          <cell r="D4292" t="str">
            <v>UN</v>
          </cell>
          <cell r="E4292">
            <v>129491.89</v>
          </cell>
        </row>
        <row r="4293">
          <cell r="A4293">
            <v>36485</v>
          </cell>
          <cell r="B4293" t="str">
            <v>INSUMO NACIONAL CAIXA</v>
          </cell>
          <cell r="C4293" t="str">
            <v>USINA DE LAMA ASFALTICA, PROD 30 A 50 T/H, SILO DE AGREGADO7 M3, RESERVATORIOS PARA EMULSAO E AGUA DE 2,3 M3 CADA, MISTURADOR TIPO PUGG-MILL A SER MONTADO SOBRE CAMINHAO</v>
          </cell>
          <cell r="D4293" t="str">
            <v>UN</v>
          </cell>
          <cell r="E4293">
            <v>349875.3</v>
          </cell>
        </row>
        <row r="4294">
          <cell r="A4294">
            <v>36486</v>
          </cell>
          <cell r="B4294" t="str">
            <v>INSUMO NACIONAL CAIXA</v>
          </cell>
          <cell r="C4294" t="str">
            <v>ELEVADOR DE CARGA, CABINE SEMI FECHADA 2,0 X 1,5 X 2,0 M, CAPACIDADE DE CARGA 1000 KG, TORRE  2,38 X 2,21 X 15 M, GUINCHO DE EMBREAGEM, FREIO DE SEGURANCA, LIMITADOR DE VELOCIDADEE CANCELA</v>
          </cell>
          <cell r="D4294" t="str">
            <v>UN</v>
          </cell>
          <cell r="E4294">
            <v>29130.720000000001</v>
          </cell>
        </row>
        <row r="4295">
          <cell r="A4295">
            <v>36487</v>
          </cell>
          <cell r="B4295" t="str">
            <v>INSUMO NACIONAL CAIXA</v>
          </cell>
          <cell r="C4295" t="str">
            <v>GUINCHO ELETRICO DE COLUNA, CAPACIDADE 400 KG, COM MOTO FREIO, MOTOR TRIFASICO DE 1,25 CV</v>
          </cell>
          <cell r="D4295" t="str">
            <v>UN</v>
          </cell>
          <cell r="E4295">
            <v>4077.7</v>
          </cell>
        </row>
        <row r="4296">
          <cell r="A4296">
            <v>36491</v>
          </cell>
          <cell r="B4296" t="str">
            <v>INSUMO NACIONAL CAIXA</v>
          </cell>
          <cell r="C4296" t="str">
            <v>GUINDAUTO HIDRAULICO, CAPACIDADE MAXIMA DE CARGA 30000 KG, MOMENTO MAXIMO DE CARGA 92,2 TM , ALCANCE MAXIMO HORIZONTAL22,00 M, PARA MONTAGEM SOBRE CHASSI DE CAMINHAO PBT MINIMO 30000 KG (INCLUI MONTAGEM, NAO INCLUI CAMINHAO)</v>
          </cell>
          <cell r="D4296" t="str">
            <v>UN</v>
          </cell>
          <cell r="E4296">
            <v>610812.5</v>
          </cell>
        </row>
        <row r="4297">
          <cell r="A4297">
            <v>36492</v>
          </cell>
          <cell r="B4297" t="str">
            <v>INSUMO NACIONAL CAIXA</v>
          </cell>
          <cell r="C4297" t="str">
            <v>GRUA ASCENCIONAL, LANCA DE 50 M, CAPACIDADE DE 2,33 T A 30 M, ALTURA ATE 48 M</v>
          </cell>
          <cell r="D4297" t="str">
            <v>UN</v>
          </cell>
          <cell r="E4297">
            <v>629028.12</v>
          </cell>
        </row>
        <row r="4298">
          <cell r="A4298">
            <v>36493</v>
          </cell>
          <cell r="B4298" t="str">
            <v>INSUMO NACIONAL CAIXA</v>
          </cell>
          <cell r="C4298" t="str">
            <v>GRUA ASCENCIONAL, LANCA DE 42 M, CAPACIDADE DE 1,5 T A 30 M,ALTURA ATE 39 M</v>
          </cell>
          <cell r="D4298" t="str">
            <v>UN</v>
          </cell>
          <cell r="E4298">
            <v>338620.31</v>
          </cell>
        </row>
        <row r="4299">
          <cell r="A4299">
            <v>36494</v>
          </cell>
          <cell r="B4299" t="str">
            <v>INSUMO NACIONAL CAIXA</v>
          </cell>
          <cell r="C4299" t="str">
            <v>GRUA ASCENCIONAL, LANCA DE 30 M, CAPACIDADE DE 1,0 T A 30 M,ALTURA ATE 39 M</v>
          </cell>
          <cell r="D4299" t="str">
            <v>UN</v>
          </cell>
          <cell r="E4299">
            <v>298881.25</v>
          </cell>
        </row>
        <row r="4300">
          <cell r="A4300">
            <v>36496</v>
          </cell>
          <cell r="B4300" t="str">
            <v>INSUMO NACIONAL CAIXA</v>
          </cell>
          <cell r="C4300" t="str">
            <v>CAVALETE PARA TALHA COM ESTRUTURA EM TUBO METALICO ALTURA MINIMA 3,2 M EQUIPADO COM RODAS DE BORRACHA PARA MOVIMENTACAODE TUBOS DE CONCRETO NA CENTRAL DE PREMOLDADOS COM CAPACIDADE DE CARGA DE 3 TONELADAS</v>
          </cell>
          <cell r="D4300" t="str">
            <v>UN</v>
          </cell>
          <cell r="E4300">
            <v>7979.95</v>
          </cell>
        </row>
        <row r="4301">
          <cell r="A4301">
            <v>36497</v>
          </cell>
          <cell r="B4301" t="str">
            <v>INSUMO NACIONAL CAIXA</v>
          </cell>
          <cell r="C4301" t="str">
            <v>GUINCHO DE ALAVANCA MANUAL, CAPACIDADE 3,2 T COM 20 M DE CABO DE ACO DIAMETRO 16,3 MM</v>
          </cell>
          <cell r="D4301" t="str">
            <v>UN</v>
          </cell>
          <cell r="E4301">
            <v>2341.9499999999998</v>
          </cell>
        </row>
        <row r="4302">
          <cell r="A4302">
            <v>36498</v>
          </cell>
          <cell r="B4302" t="str">
            <v>INSUMO NACIONAL CAIXA</v>
          </cell>
          <cell r="C4302" t="str">
            <v>GERADOR PORTATIL MONOFASICO, POTENCIA 5500 VA, MOTOR A GASOLINA, POTENCIA DO MOTOR 13 CV</v>
          </cell>
          <cell r="D4302" t="str">
            <v>UN</v>
          </cell>
          <cell r="E4302">
            <v>4666.03</v>
          </cell>
        </row>
        <row r="4303">
          <cell r="A4303">
            <v>36499</v>
          </cell>
          <cell r="B4303" t="str">
            <v>INSUMO NACIONAL CAIXA</v>
          </cell>
          <cell r="C4303" t="str">
            <v>GRUPO GERADOR A GASOLINA, POTENCIA NOMINAL 2,2 KW, TENSAO DESAIDA 110/220 V, MOTOR POTENCIA 6,5 HP</v>
          </cell>
          <cell r="D4303" t="str">
            <v>UN</v>
          </cell>
          <cell r="E4303">
            <v>2519.65</v>
          </cell>
        </row>
        <row r="4304">
          <cell r="A4304">
            <v>36500</v>
          </cell>
          <cell r="B4304" t="str">
            <v>INSUMO NACIONAL CAIXA</v>
          </cell>
          <cell r="C4304" t="str">
            <v>GRUPO GERADOR REBOCAVEL, POTENCIA *66* KVA, MOTOR A DIESEL</v>
          </cell>
          <cell r="D4304" t="str">
            <v>UN</v>
          </cell>
          <cell r="E4304">
            <v>61017.279999999999</v>
          </cell>
        </row>
        <row r="4305">
          <cell r="A4305">
            <v>36501</v>
          </cell>
          <cell r="B4305" t="str">
            <v>INSUMO NACIONAL CAIXA</v>
          </cell>
          <cell r="C4305" t="str">
            <v>GRUPO GERADOR ESTACIONARIO, POTENCIA 150 KVA, MOTOR DIESEL</v>
          </cell>
          <cell r="D4305" t="str">
            <v>UN</v>
          </cell>
          <cell r="E4305">
            <v>86344.47</v>
          </cell>
        </row>
        <row r="4306">
          <cell r="A4306">
            <v>36502</v>
          </cell>
          <cell r="B4306" t="str">
            <v>INSUMO NACIONAL CAIXA</v>
          </cell>
          <cell r="C4306" t="str">
            <v>MOTOBOMBA CENTRIFUGA, MOTOR A GASOLINA, POTENCIA 5,42 HP, BOCAIS 1 1/2" X 1", DIAMETRO ROTOR 143 MM HM/Q = 6 MCA / 16,8M3/H A 38 MCA / 6,6 M3/H</v>
          </cell>
          <cell r="D4306" t="str">
            <v>UN</v>
          </cell>
          <cell r="E4306">
            <v>2193.06</v>
          </cell>
        </row>
        <row r="4307">
          <cell r="A4307">
            <v>36503</v>
          </cell>
          <cell r="B4307" t="str">
            <v>INSUMO NACIONAL CAIXA</v>
          </cell>
          <cell r="C4307" t="str">
            <v>MOTOBOMBA TRASH (PARA AGUA SUJA) AUTO ESCORVANTE, MOTOR GASOLINA DE 6,41 HP, DIAMETROS DE SUCCAO X RECALQUE: 3" X 3", HM/Q: 10/60 A 23/0</v>
          </cell>
          <cell r="D4307" t="str">
            <v>UN</v>
          </cell>
          <cell r="E4307">
            <v>2704.3</v>
          </cell>
        </row>
        <row r="4308">
          <cell r="A4308">
            <v>36504</v>
          </cell>
          <cell r="B4308" t="str">
            <v>INSUMO NACIONAL CAIXA</v>
          </cell>
          <cell r="C4308" t="str">
            <v>PNEU 275/80R 22.5, 16 LONAS, ARO 22.5", PARA  CAMINHAO TOCO</v>
          </cell>
          <cell r="D4308" t="str">
            <v>UN</v>
          </cell>
          <cell r="E4308">
            <v>1587.8</v>
          </cell>
        </row>
        <row r="4309">
          <cell r="A4309">
            <v>36505</v>
          </cell>
          <cell r="B4309" t="str">
            <v>INSUMO NACIONAL CAIXA</v>
          </cell>
          <cell r="C4309" t="str">
            <v>PNEU TIPO DIAGONAL COM CAMARA, 12.4 X 24 R, 6 L (LONAS), PARA TRATOR</v>
          </cell>
          <cell r="D4309" t="str">
            <v>UN</v>
          </cell>
          <cell r="E4309">
            <v>1443.87</v>
          </cell>
        </row>
        <row r="4310">
          <cell r="A4310">
            <v>36506</v>
          </cell>
          <cell r="B4310" t="str">
            <v>INSUMO NACIONAL CAIXA</v>
          </cell>
          <cell r="C4310" t="str">
            <v>PNEU TIPO DIAGONAL COM CAMARA,13.6 X 38R, 6 L (LONAS), PARATRATOR</v>
          </cell>
          <cell r="D4310" t="str">
            <v>UN</v>
          </cell>
          <cell r="E4310">
            <v>2208.71</v>
          </cell>
        </row>
        <row r="4311">
          <cell r="A4311">
            <v>36507</v>
          </cell>
          <cell r="B4311" t="str">
            <v>INSUMO NACIONAL CAIXA</v>
          </cell>
          <cell r="C4311" t="str">
            <v>PNEU TIPO DIAGONAL COM CAMARA, 14.9 X 24R, 8 L (LONAS), PARATRATOR</v>
          </cell>
          <cell r="D4311" t="str">
            <v>UN</v>
          </cell>
          <cell r="E4311">
            <v>1964.69</v>
          </cell>
        </row>
        <row r="4312">
          <cell r="A4312">
            <v>36508</v>
          </cell>
          <cell r="B4312" t="str">
            <v>INSUMO NACIONAL CAIXA</v>
          </cell>
          <cell r="C4312" t="str">
            <v>TRATOR DE ESTEIRAS, POTENCIA NO VOLANTE DE 200 HP, PESO OPERACIONAL DE 20,1 T, COM RODA MOTRIZ ELEVADA E LAMINA COM CAPACIDADE DE 3,89 M3</v>
          </cell>
          <cell r="D4312" t="str">
            <v>UN</v>
          </cell>
          <cell r="E4312">
            <v>997322.41</v>
          </cell>
        </row>
        <row r="4313">
          <cell r="A4313">
            <v>36509</v>
          </cell>
          <cell r="B4313" t="str">
            <v>INSUMO NACIONAL CAIXA</v>
          </cell>
          <cell r="C4313" t="str">
            <v>TRATOR DE ESTEIRAS, POTENCIA 125 HP, PESO OPERACIONAL DE 12,9 T, COM LAMINA COM CAPACIDADE DE 2,7 M3</v>
          </cell>
          <cell r="D4313" t="str">
            <v>UN</v>
          </cell>
          <cell r="E4313">
            <v>546568.77</v>
          </cell>
        </row>
        <row r="4314">
          <cell r="A4314">
            <v>36510</v>
          </cell>
          <cell r="B4314" t="str">
            <v>INSUMO NACIONAL CAIXA</v>
          </cell>
          <cell r="C4314" t="str">
            <v>TRATOR DE ESTEIRAS, POTENCIA BRUTA DE 133 HP, PESO OPERACIONAL DE 14 T, COM LAMINA COM CAPACIDADE DE 3,00 M3</v>
          </cell>
          <cell r="D4314" t="str">
            <v>UN</v>
          </cell>
          <cell r="E4314">
            <v>538287.43000000005</v>
          </cell>
        </row>
        <row r="4315">
          <cell r="A4315">
            <v>36511</v>
          </cell>
          <cell r="B4315" t="str">
            <v>INSUMO NACIONAL CAIXA</v>
          </cell>
          <cell r="C4315" t="str">
            <v>TRATOR DE PNEUS COM POTENCIA DE 122 CV, TRACAO 4 X 4, PESO COM LASTRO DE 4510 KG</v>
          </cell>
          <cell r="D4315" t="str">
            <v>UN</v>
          </cell>
          <cell r="E4315">
            <v>161009.32999999999</v>
          </cell>
        </row>
        <row r="4316">
          <cell r="A4316">
            <v>36512</v>
          </cell>
          <cell r="B4316" t="str">
            <v>INSUMO NACIONAL CAIXA</v>
          </cell>
          <cell r="C4316" t="str">
            <v>MICRO-TRATOR CORTADOR DE GRAMA COM LARGURA DO CORTE DE 107 CM, COM  2 LAMINAS E DESCARTE LATERAL</v>
          </cell>
          <cell r="D4316" t="str">
            <v>UN</v>
          </cell>
          <cell r="E4316">
            <v>9208.4</v>
          </cell>
        </row>
        <row r="4317">
          <cell r="A4317">
            <v>36513</v>
          </cell>
          <cell r="B4317" t="str">
            <v>INSUMO NACIONAL CAIXA</v>
          </cell>
          <cell r="C4317" t="str">
            <v>TRATOR DE PNEUS COM POTENCIA DE 85 CV, TURBO,  PESO COM LASTRO DE 4900 KG</v>
          </cell>
          <cell r="D4317" t="str">
            <v>UN</v>
          </cell>
          <cell r="E4317">
            <v>113671.48</v>
          </cell>
        </row>
        <row r="4318">
          <cell r="A4318">
            <v>36514</v>
          </cell>
          <cell r="B4318" t="str">
            <v>INSUMO NACIONAL CAIXA</v>
          </cell>
          <cell r="C4318" t="str">
            <v>TRATOR DE PNEUS COM POTENCIA DE 95 CV, TRACAO 4 X 4, PESO MAXIMO DE 5225 KG</v>
          </cell>
          <cell r="D4318" t="str">
            <v>UN</v>
          </cell>
          <cell r="E4318">
            <v>126822.42</v>
          </cell>
        </row>
        <row r="4319">
          <cell r="A4319">
            <v>36515</v>
          </cell>
          <cell r="B4319" t="str">
            <v>INSUMO NACIONAL CAIXA</v>
          </cell>
          <cell r="C4319" t="str">
            <v>TRATOR DE PNEUS COM POTENCIA DE 15 CV, PESO COM LASTRO DE 1160 KG</v>
          </cell>
          <cell r="D4319" t="str">
            <v>UN</v>
          </cell>
          <cell r="E4319">
            <v>47420.55</v>
          </cell>
        </row>
        <row r="4320">
          <cell r="A4320">
            <v>36516</v>
          </cell>
          <cell r="B4320" t="str">
            <v>INSUMO NACIONAL CAIXA</v>
          </cell>
          <cell r="C4320" t="str">
            <v>DUMPER COM CAPACIDADE DE CARGA DE 1700 KG, PARTIDA ELETRICA,MOTOR DIESEL COM POTENCIA DE 16 CV</v>
          </cell>
          <cell r="D4320" t="str">
            <v>UN</v>
          </cell>
          <cell r="E4320">
            <v>62308.4</v>
          </cell>
        </row>
        <row r="4321">
          <cell r="A4321">
            <v>36517</v>
          </cell>
          <cell r="B4321" t="str">
            <v>INSUMO NACIONAL CAIXA</v>
          </cell>
          <cell r="C4321" t="str">
            <v>PA CARREGADEIRA SOBRE RODAS, POTENCIA BRUTA *127* CV, CAPACIDADE DA CACAMBA DE 2,0 A 2,4 M3, PESO OPERACIONAL DE 10330 KG</v>
          </cell>
          <cell r="D4321" t="str">
            <v>UN</v>
          </cell>
          <cell r="E4321">
            <v>296909.05</v>
          </cell>
        </row>
        <row r="4322">
          <cell r="A4322">
            <v>36518</v>
          </cell>
          <cell r="B4322" t="str">
            <v>INSUMO NACIONAL CAIXA</v>
          </cell>
          <cell r="C4322" t="str">
            <v>PA CARREGADEIRA SOBRE RODAS, POTENCIA LIQUIDA 213 HP, CAPACIDADE DA CACAMBA DE 1,9 A 3,5 M3, PESO OPERACIONAL DE 19234 KG</v>
          </cell>
          <cell r="D4322" t="str">
            <v>UN</v>
          </cell>
          <cell r="E4322">
            <v>527838.29</v>
          </cell>
        </row>
        <row r="4323">
          <cell r="A4323">
            <v>36519</v>
          </cell>
          <cell r="B4323" t="str">
            <v>INSUMO NACIONAL CAIXA</v>
          </cell>
          <cell r="C4323" t="str">
            <v>BACIA SANITARIA (VASO) CONVENCIONAL PARA PCD COM FURO FRONTAL, DE LOUCA BRANCA, COM ASSENTO</v>
          </cell>
          <cell r="D4323" t="str">
            <v>UN</v>
          </cell>
          <cell r="E4323">
            <v>381.56</v>
          </cell>
        </row>
        <row r="4324">
          <cell r="A4324">
            <v>36520</v>
          </cell>
          <cell r="B4324" t="str">
            <v>INSUMO NACIONAL CAIXA</v>
          </cell>
          <cell r="C4324" t="str">
            <v>BACIA SANITARIA (VASO) CONVENCIONAL PARA PCD SEM FURO FRONTAL, DE LOUCA BRANCA, SEM ASSENTO</v>
          </cell>
          <cell r="D4324" t="str">
            <v>UN</v>
          </cell>
          <cell r="E4324">
            <v>488.25</v>
          </cell>
        </row>
        <row r="4325">
          <cell r="A4325">
            <v>36521</v>
          </cell>
          <cell r="B4325" t="str">
            <v>INSUMO NACIONAL CAIXA</v>
          </cell>
          <cell r="C4325" t="str">
            <v>LAVATORIO DE CANTO LOUCA BRANCA SUSPENSO *40 X 30* CM</v>
          </cell>
          <cell r="D4325" t="str">
            <v>UN</v>
          </cell>
          <cell r="E4325">
            <v>98.78</v>
          </cell>
        </row>
        <row r="4326">
          <cell r="A4326">
            <v>36522</v>
          </cell>
          <cell r="B4326" t="str">
            <v>INSUMO NACIONAL CAIXA</v>
          </cell>
          <cell r="C4326" t="str">
            <v>COMPRESSOR DE AR REBOCAVEL, VAZAO 189 PCM, PRESSAO EFETIVA DE TRABALHO 102 PSI, MOTOR DIESEL, POTENCIA 63 CV</v>
          </cell>
          <cell r="D4326" t="str">
            <v>UN</v>
          </cell>
          <cell r="E4326">
            <v>33118.5</v>
          </cell>
        </row>
        <row r="4327">
          <cell r="A4327">
            <v>36523</v>
          </cell>
          <cell r="B4327" t="str">
            <v>INSUMO NACIONAL CAIXA</v>
          </cell>
          <cell r="C4327" t="str">
            <v>COMPRESSOR DE AR REBOCAVEL VAZAO 748 PCM, PRESSAO EFETIVA DETRABALHO 102 PSI, MOTOR DIESEL, POTENCIA 210 CV</v>
          </cell>
          <cell r="D4327" t="str">
            <v>UN</v>
          </cell>
          <cell r="E4327">
            <v>112603.64</v>
          </cell>
        </row>
        <row r="4328">
          <cell r="A4328">
            <v>36524</v>
          </cell>
          <cell r="B4328" t="str">
            <v>INSUMO NACIONAL CAIXA</v>
          </cell>
          <cell r="C4328" t="str">
            <v>COMPRESSOR DE AR ESTACIONARIO, VAZAO 620 PCM, PRESSAO EFETIVA DE TRABALHO 109 PSI, MOTOR ELETRICO, POTENCIA 127 CV</v>
          </cell>
          <cell r="D4328" t="str">
            <v>UN</v>
          </cell>
          <cell r="E4328">
            <v>65270.04</v>
          </cell>
        </row>
        <row r="4329">
          <cell r="A4329">
            <v>36525</v>
          </cell>
          <cell r="B4329" t="str">
            <v>INSUMO NACIONAL CAIXA</v>
          </cell>
          <cell r="C4329" t="str">
            <v>COMPRESSOR DE AR REBOCAVEL, VAZAO 250 PCM, PRESSAO EFETIVA DE TRABALHO 102 PSI, MOTOR DIESEL, POTENCIA 81 CV</v>
          </cell>
          <cell r="D4329" t="str">
            <v>UN</v>
          </cell>
          <cell r="E4329">
            <v>44353.41</v>
          </cell>
        </row>
        <row r="4330">
          <cell r="A4330">
            <v>36526</v>
          </cell>
          <cell r="B4330" t="str">
            <v>INSUMO NACIONAL CAIXA</v>
          </cell>
          <cell r="C4330" t="str">
            <v>COMPRESSOR DE AR REBOCAVEL VAZAO 400 PCM, PRESSAO EFETIVA DETRABALHO 102 PSI, MOTOR DIESEL, POTENCIA 110 CV</v>
          </cell>
          <cell r="D4330" t="str">
            <v>UN</v>
          </cell>
          <cell r="E4330">
            <v>52597.26</v>
          </cell>
        </row>
        <row r="4331">
          <cell r="A4331">
            <v>36527</v>
          </cell>
          <cell r="B4331" t="str">
            <v>INSUMO NACIONAL CAIXA</v>
          </cell>
          <cell r="C4331" t="str">
            <v>COMPRESSOR DE AR REBOCAVEL VAZAO 860 PCM, PRESSAO EFETIVA DETRABALHO 102 PSI, MOTOR DIESEL, POTENCIA 250 CV</v>
          </cell>
          <cell r="D4331" t="str">
            <v>UN</v>
          </cell>
          <cell r="E4331">
            <v>122310.74</v>
          </cell>
        </row>
        <row r="4332">
          <cell r="A4332">
            <v>36528</v>
          </cell>
          <cell r="B4332" t="str">
            <v>INSUMO NACIONAL CAIXA</v>
          </cell>
          <cell r="C4332" t="str">
            <v>GRADE DE DISCOS HIDRAULICA COM 20 DISCOS DE 24" X 6 MM.</v>
          </cell>
          <cell r="D4332" t="str">
            <v>UN</v>
          </cell>
          <cell r="E4332">
            <v>17586.98</v>
          </cell>
        </row>
        <row r="4333">
          <cell r="A4333">
            <v>36529</v>
          </cell>
          <cell r="B4333" t="str">
            <v>INSUMO NACIONAL CAIXA</v>
          </cell>
          <cell r="C4333" t="str">
            <v>GRADE DE DISCOS COM CONTROLE REMOTO, REBOCAVEL, COM 24 DISCOS 24" X 6 MM, COM PNEUS PARA TRANSPORTE</v>
          </cell>
          <cell r="D4333" t="str">
            <v>UN</v>
          </cell>
          <cell r="E4333">
            <v>30963.01</v>
          </cell>
        </row>
        <row r="4334">
          <cell r="A4334">
            <v>36530</v>
          </cell>
          <cell r="B4334" t="str">
            <v>INSUMO NACIONAL CAIXA</v>
          </cell>
          <cell r="C4334" t="str">
            <v>RETROESCAVADEIRA SOBRE RODAS COM CARREGADEIRA, TRACAO 4 X 2,POTENCIA LIQUIDA 79 HP, PESO OPERACIONAL MINIMO DE 6570 KG,CAPACIDADE DA CARREGADEIRA DE 1,00 M3 E DA  RETROESCAVADEIRA MINIMA DE 0,20 M3, PROFUNDIDADE DE ESCAVACAO MAXIMA DE 4,37 M</v>
          </cell>
          <cell r="D4334" t="str">
            <v>UN</v>
          </cell>
          <cell r="E4334">
            <v>205134.14</v>
          </cell>
        </row>
        <row r="4335">
          <cell r="A4335">
            <v>36531</v>
          </cell>
          <cell r="B4335" t="str">
            <v>INSUMO NACIONAL CAIXA</v>
          </cell>
          <cell r="C4335" t="str">
            <v>RETROESCAVADEIRA SOBRE RODAS COM CARREGADEIRA, TRACAO 4 X 4,POTENCIA LIQUIDA 88 HP, PESO OPERACIONAL MINIMO DE 6674 KG,CAPACIDADE DA CARREGADEIRA DE 1,00 M3 E DA  RETROESCAVADEIRA MINIMA DE 0,26 M3, PROFUNDIDADE DE ESCAVACAO MAXIMA DE 4,37 M</v>
          </cell>
          <cell r="D4335" t="str">
            <v>UN</v>
          </cell>
          <cell r="E4335">
            <v>230640.22</v>
          </cell>
        </row>
        <row r="4336">
          <cell r="A4336">
            <v>36532</v>
          </cell>
          <cell r="B4336" t="str">
            <v>INSUMO NACIONAL CAIXA</v>
          </cell>
          <cell r="C4336" t="str">
            <v>ROMPEDOR ELETRICO PESO 26 KG, POTENCIA OPERACIONAL DE 2,5 KW</v>
          </cell>
          <cell r="D4336" t="str">
            <v>UN</v>
          </cell>
          <cell r="E4336">
            <v>9925.36</v>
          </cell>
        </row>
        <row r="4337">
          <cell r="A4337">
            <v>36533</v>
          </cell>
          <cell r="B4337" t="str">
            <v>INSUMO NACIONAL CAIXA</v>
          </cell>
          <cell r="C4337" t="str">
            <v>MARTELO DEMOLIDOR PNEUMATICO MANUAL, COM REDUCAO DE VIBRACAO, PESO DE 31,5 KG</v>
          </cell>
          <cell r="D4337" t="str">
            <v>UN</v>
          </cell>
          <cell r="E4337">
            <v>8195.18</v>
          </cell>
        </row>
        <row r="4338">
          <cell r="A4338">
            <v>36541</v>
          </cell>
          <cell r="B4338" t="str">
            <v>INSUMO NACIONAL CAIXA</v>
          </cell>
          <cell r="C4338" t="str">
            <v>ROLO COMPACTADOR VIBRATORIO DE UM CILINDRO LISO DE ACO, POTENCIA 80 HP, PESO OPERACIONAL MAXIMO 8,5 T,  LARGURA TRABALHO1,676 M</v>
          </cell>
          <cell r="D4338" t="str">
            <v>UN</v>
          </cell>
          <cell r="E4338">
            <v>281268.92</v>
          </cell>
        </row>
        <row r="4339">
          <cell r="A4339">
            <v>36782</v>
          </cell>
          <cell r="B4339" t="str">
            <v>INSUMO NACIONAL CAIXA</v>
          </cell>
          <cell r="C4339" t="str">
            <v>GRANALHA DE ACO, ESFERICA (SHOT), PARA JATEAMENTO, PENEIRA 0,59 A 0,42MM (SAE S170)</v>
          </cell>
          <cell r="D4339" t="str">
            <v>SC25KG</v>
          </cell>
          <cell r="E4339">
            <v>89.03</v>
          </cell>
        </row>
        <row r="4340">
          <cell r="A4340">
            <v>36784</v>
          </cell>
          <cell r="B4340" t="str">
            <v>INSUMO NACIONAL CAIXA</v>
          </cell>
          <cell r="C4340" t="str">
            <v>GRANALHA DE ACO, ESFERICA (SHOT), PARA JATEAMENTO, PENEIRA 0,84 A 0,71 MM (SAE S280)</v>
          </cell>
          <cell r="D4340" t="str">
            <v>SC25KG</v>
          </cell>
          <cell r="E4340">
            <v>85.83</v>
          </cell>
        </row>
        <row r="4341">
          <cell r="A4341">
            <v>36785</v>
          </cell>
          <cell r="B4341" t="str">
            <v>INSUMO NACIONAL CAIXA</v>
          </cell>
          <cell r="C4341" t="str">
            <v>GRANALHA DE ACO, ANGULAR (GRIT), PARA JATEAMENTO, PENEIRA 1,41 A 1,19 MM (SAE G16)</v>
          </cell>
          <cell r="D4341" t="str">
            <v>SC25KG</v>
          </cell>
          <cell r="E4341">
            <v>74.58</v>
          </cell>
        </row>
        <row r="4342">
          <cell r="A4342">
            <v>36786</v>
          </cell>
          <cell r="B4342" t="str">
            <v>INSUMO NACIONAL CAIXA</v>
          </cell>
          <cell r="C4342" t="str">
            <v>GRANALHA DE ACO, ANGULAR (GRIT), PARA JATEAMENTO, PENEIRA 0,84 A 0,42 MM (SAE G40)</v>
          </cell>
          <cell r="D4342" t="str">
            <v>SC25KG</v>
          </cell>
          <cell r="E4342">
            <v>85.83</v>
          </cell>
        </row>
        <row r="4343">
          <cell r="A4343">
            <v>36787</v>
          </cell>
          <cell r="B4343" t="str">
            <v>INSUMO NACIONAL CAIXA</v>
          </cell>
          <cell r="C4343" t="str">
            <v>GRANALHA DE ACO, ANGULAR (GRIT), PARA JATEAMENTO, PENEIRA 0,35 A 0,117 MM (SAE G80)</v>
          </cell>
          <cell r="D4343" t="str">
            <v>SC25KG</v>
          </cell>
          <cell r="E4343">
            <v>85.83</v>
          </cell>
        </row>
        <row r="4344">
          <cell r="A4344">
            <v>36788</v>
          </cell>
          <cell r="B4344" t="str">
            <v>INSUMO NACIONAL CAIXA</v>
          </cell>
          <cell r="C4344" t="str">
            <v>TELHA CERAMICA TIPO PORTUGUESA, COMPRIMENTO DE *40* CM, RENDIMENTO DE *16* TELHAS/M2</v>
          </cell>
          <cell r="D4344" t="str">
            <v>UN</v>
          </cell>
          <cell r="E4344">
            <v>1.28</v>
          </cell>
        </row>
        <row r="4345">
          <cell r="A4345">
            <v>36789</v>
          </cell>
          <cell r="B4345" t="str">
            <v>INSUMO NACIONAL CAIXA</v>
          </cell>
          <cell r="C4345" t="str">
            <v>TELHA CERAMICA TIPO AMERICANA, COMPRIMENTO DE *45* CM, RENDIMENTO DE *12* TELHAS/M2</v>
          </cell>
          <cell r="D4345" t="str">
            <v>UN</v>
          </cell>
          <cell r="E4345">
            <v>1.93</v>
          </cell>
        </row>
        <row r="4346">
          <cell r="A4346">
            <v>36790</v>
          </cell>
          <cell r="B4346" t="str">
            <v>INSUMO NACIONAL CAIXA</v>
          </cell>
          <cell r="C4346" t="str">
            <v>TANQUE DUPLO EM MARMORE SINTETICO COM CUBA LISA E ESFREGADOR, *110 X 60* CM</v>
          </cell>
          <cell r="D4346" t="str">
            <v>UN</v>
          </cell>
          <cell r="E4346">
            <v>204.69</v>
          </cell>
        </row>
        <row r="4347">
          <cell r="A4347">
            <v>36791</v>
          </cell>
          <cell r="B4347" t="str">
            <v>INSUMO NACIONAL CAIXA</v>
          </cell>
          <cell r="C4347" t="str">
            <v>TORNEIRA CROMADA DE MESA PARA LAVATORIO, BICA ALTA (REF 1195)</v>
          </cell>
          <cell r="D4347" t="str">
            <v>UN</v>
          </cell>
          <cell r="E4347">
            <v>92.35</v>
          </cell>
        </row>
        <row r="4348">
          <cell r="A4348">
            <v>36792</v>
          </cell>
          <cell r="B4348" t="str">
            <v>INSUMO NACIONAL CAIXA</v>
          </cell>
          <cell r="C4348" t="str">
            <v>TORNEIRA CROMADA DE PAREDE LONGA PARA LAVATORIO (REF 1178)</v>
          </cell>
          <cell r="D4348" t="str">
            <v>UN</v>
          </cell>
          <cell r="E4348">
            <v>176.53</v>
          </cell>
        </row>
        <row r="4349">
          <cell r="A4349">
            <v>36793</v>
          </cell>
          <cell r="B4349" t="str">
            <v>INSUMO NACIONAL CAIXA</v>
          </cell>
          <cell r="C4349" t="str">
            <v>MISTURADOR CROMADO DE PAREDE PARA LAVATORIO (REF 1178)</v>
          </cell>
          <cell r="D4349" t="str">
            <v>UN</v>
          </cell>
          <cell r="E4349">
            <v>370.19</v>
          </cell>
        </row>
        <row r="4350">
          <cell r="A4350">
            <v>36794</v>
          </cell>
          <cell r="B4350" t="str">
            <v>INSUMO NACIONAL CAIXA</v>
          </cell>
          <cell r="C4350" t="str">
            <v>LAVATORIO LOUCA BRANCA COM COLUNA *44 X 35,5* CM</v>
          </cell>
          <cell r="D4350" t="str">
            <v>UN</v>
          </cell>
          <cell r="E4350">
            <v>100.69</v>
          </cell>
        </row>
        <row r="4351">
          <cell r="A4351">
            <v>36795</v>
          </cell>
          <cell r="B4351" t="str">
            <v>INSUMO NACIONAL CAIXA</v>
          </cell>
          <cell r="C4351" t="str">
            <v>TORNEIRA CROMADA DE MESA PARA LAVATORIO COM SENSOR DE PRESENCA</v>
          </cell>
          <cell r="D4351" t="str">
            <v>UN</v>
          </cell>
          <cell r="E4351">
            <v>696.15</v>
          </cell>
        </row>
        <row r="4352">
          <cell r="A4352">
            <v>36796</v>
          </cell>
          <cell r="B4352" t="str">
            <v>INSUMO NACIONAL CAIXA</v>
          </cell>
          <cell r="C4352" t="str">
            <v>TORNEIRA CROMADA DE MESA PARA LAVATORIO TEMPORIZADA PRESSAOBICA BAIXA</v>
          </cell>
          <cell r="D4352" t="str">
            <v>UN</v>
          </cell>
          <cell r="E4352">
            <v>179.24</v>
          </cell>
        </row>
        <row r="4353">
          <cell r="A4353">
            <v>36797</v>
          </cell>
          <cell r="B4353" t="str">
            <v>INSUMO NACIONAL CAIXA</v>
          </cell>
          <cell r="C4353" t="str">
            <v>MOURAO DE CONCRETO CURVO,10 X 10 CM, H= *2,60* M + CURVA DE0,40 M</v>
          </cell>
          <cell r="D4353" t="str">
            <v>UN</v>
          </cell>
          <cell r="E4353">
            <v>38.119999999999997</v>
          </cell>
        </row>
        <row r="4354">
          <cell r="A4354">
            <v>36799</v>
          </cell>
          <cell r="B4354" t="str">
            <v>INSUMO NACIONAL CAIXA</v>
          </cell>
          <cell r="C4354" t="str">
            <v>MOURAO DE CONCRETO RETO, TIPO ESTICADOR, *10 X 10* CM, H= 2,50 M</v>
          </cell>
          <cell r="D4354" t="str">
            <v>UN</v>
          </cell>
          <cell r="E4354">
            <v>35.04</v>
          </cell>
        </row>
        <row r="4355">
          <cell r="A4355">
            <v>36800</v>
          </cell>
          <cell r="B4355" t="str">
            <v>INSUMO NACIONAL CAIXA</v>
          </cell>
          <cell r="C4355" t="str">
            <v>MISTURADOR BASE PARA CHUVEIRO/BANHEIRA, 1/2 " OU 3/4 ", SOLDAVEL OU ROSCAVEL</v>
          </cell>
          <cell r="D4355" t="str">
            <v>UN</v>
          </cell>
          <cell r="E4355">
            <v>93.3</v>
          </cell>
        </row>
        <row r="4356">
          <cell r="A4356">
            <v>36801</v>
          </cell>
          <cell r="B4356" t="str">
            <v>INSUMO NACIONAL CAIXA</v>
          </cell>
          <cell r="C4356" t="str">
            <v>ACABAMENTO CROMADO PARA REGISTRO PEQUENO, 1/2 " OU 3/4 "</v>
          </cell>
          <cell r="D4356" t="str">
            <v>UN</v>
          </cell>
          <cell r="E4356">
            <v>24.24</v>
          </cell>
        </row>
        <row r="4357">
          <cell r="A4357">
            <v>36870</v>
          </cell>
          <cell r="B4357" t="str">
            <v>INSUMO NACIONAL CAIXA</v>
          </cell>
          <cell r="C4357" t="str">
            <v>GESSO PROJETADO</v>
          </cell>
          <cell r="D4357" t="str">
            <v>KG</v>
          </cell>
          <cell r="E4357">
            <v>0.55000000000000004</v>
          </cell>
        </row>
        <row r="4358">
          <cell r="A4358">
            <v>36880</v>
          </cell>
          <cell r="B4358" t="str">
            <v>INSUMO NACIONAL CAIXA</v>
          </cell>
          <cell r="C4358" t="str">
            <v>ARGAMASSA PARA REVESTIMENTO DECORATIVO MONOCAMADA, CORES CLARAS</v>
          </cell>
          <cell r="D4358" t="str">
            <v>KG</v>
          </cell>
          <cell r="E4358">
            <v>1.55</v>
          </cell>
        </row>
        <row r="4359">
          <cell r="A4359">
            <v>36881</v>
          </cell>
          <cell r="B4359" t="str">
            <v>INSUMO NACIONAL CAIXA</v>
          </cell>
          <cell r="C4359" t="str">
            <v>PASTILHA CERAMICA/PORCELANA, REVEST INT/EXT E  PISCINA, CORES FRIAS *5 X 5* CM</v>
          </cell>
          <cell r="D4359" t="str">
            <v>M2</v>
          </cell>
          <cell r="E4359">
            <v>89.31</v>
          </cell>
        </row>
        <row r="4360">
          <cell r="A4360">
            <v>36882</v>
          </cell>
          <cell r="B4360" t="str">
            <v>INSUMO NACIONAL CAIXA</v>
          </cell>
          <cell r="C4360" t="str">
            <v>PASTILHA CERAMICA/PORCELANA, REVEST INT/EXT E  PISCINA, CORES QUENTES *5 X 5* CM</v>
          </cell>
          <cell r="D4360" t="str">
            <v>M2</v>
          </cell>
          <cell r="E4360">
            <v>104.2</v>
          </cell>
        </row>
        <row r="4361">
          <cell r="A4361">
            <v>36886</v>
          </cell>
          <cell r="B4361" t="str">
            <v>INSUMO NACIONAL CAIXA</v>
          </cell>
          <cell r="C4361" t="str">
            <v>ARGAMASSA PRONTA PARA CONTRAPISO</v>
          </cell>
          <cell r="D4361" t="str">
            <v>KG</v>
          </cell>
          <cell r="E4361">
            <v>0.49</v>
          </cell>
        </row>
        <row r="4362">
          <cell r="A4362">
            <v>36887</v>
          </cell>
          <cell r="B4362" t="str">
            <v>INSUMO NACIONAL CAIXA</v>
          </cell>
          <cell r="C4362" t="str">
            <v>TELA DE FIBRA DE VIDRO, ACABAMENTO ANTI-ALCALINO, MALHA 10 X10 MM</v>
          </cell>
          <cell r="D4362" t="str">
            <v>M2</v>
          </cell>
          <cell r="E4362">
            <v>10.55</v>
          </cell>
        </row>
        <row r="4363">
          <cell r="A4363">
            <v>37103</v>
          </cell>
          <cell r="B4363" t="str">
            <v>INSUMO NACIONAL CAIXA</v>
          </cell>
          <cell r="C4363" t="str">
            <v>BLOCO VEDACAO CONCRETO 14 X 19 X 39 CM APARENTE (CLASSE D -NBR 6136)</v>
          </cell>
          <cell r="D4363" t="str">
            <v>UN</v>
          </cell>
          <cell r="E4363">
            <v>2.12</v>
          </cell>
        </row>
        <row r="4364">
          <cell r="A4364">
            <v>37104</v>
          </cell>
          <cell r="B4364" t="str">
            <v>INSUMO NACIONAL CAIXA</v>
          </cell>
          <cell r="C4364" t="str">
            <v>CAIXA D'AGUA FIBRA DE VIDRO PARA 2000 LITROS, COM TAMPA</v>
          </cell>
          <cell r="D4364" t="str">
            <v>UN</v>
          </cell>
          <cell r="E4364">
            <v>633.80999999999995</v>
          </cell>
        </row>
        <row r="4365">
          <cell r="A4365">
            <v>37105</v>
          </cell>
          <cell r="B4365" t="str">
            <v>INSUMO NACIONAL CAIXA</v>
          </cell>
          <cell r="C4365" t="str">
            <v>CAIXA D'AGUA FIBRA DE VIDRO PARA 5000 LITROS, COM TAMPA</v>
          </cell>
          <cell r="D4365" t="str">
            <v>UN</v>
          </cell>
          <cell r="E4365">
            <v>1411.61</v>
          </cell>
        </row>
        <row r="4366">
          <cell r="A4366">
            <v>37106</v>
          </cell>
          <cell r="B4366" t="str">
            <v>INSUMO NACIONAL CAIXA</v>
          </cell>
          <cell r="C4366" t="str">
            <v>CAIXA D'AGUA FIBRA DE VIDRO PARA 10000 LITROS, COM TAMPA</v>
          </cell>
          <cell r="D4366" t="str">
            <v>UN</v>
          </cell>
          <cell r="E4366">
            <v>2927.09</v>
          </cell>
        </row>
        <row r="4367">
          <cell r="A4367">
            <v>37107</v>
          </cell>
          <cell r="B4367" t="str">
            <v>INSUMO NACIONAL CAIXA</v>
          </cell>
          <cell r="C4367" t="str">
            <v>BLOCO CONCRETO ESTRUTURAL 14 X 19 X 39, FCK 16 MPA - NBR 6136/2007</v>
          </cell>
          <cell r="D4367" t="str">
            <v>UN</v>
          </cell>
          <cell r="E4367">
            <v>3.7</v>
          </cell>
        </row>
        <row r="4368">
          <cell r="A4368">
            <v>37329</v>
          </cell>
          <cell r="B4368" t="str">
            <v>INSUMO NACIONAL CAIXA</v>
          </cell>
          <cell r="C4368" t="str">
            <v>REJUNTE EPOXI BRANCO</v>
          </cell>
          <cell r="D4368" t="str">
            <v>KG</v>
          </cell>
          <cell r="E4368">
            <v>44.86</v>
          </cell>
        </row>
        <row r="4369">
          <cell r="A4369">
            <v>37370</v>
          </cell>
          <cell r="B4369" t="str">
            <v>INSUMO NACIONAL CAIXA</v>
          </cell>
          <cell r="C4369" t="str">
            <v>ALIMENTACAO - HORISTA (ENCARGOS COMPLEMENTARES) (COLETADO CAIXA)</v>
          </cell>
          <cell r="D4369" t="str">
            <v>H</v>
          </cell>
          <cell r="E4369">
            <v>0.85</v>
          </cell>
        </row>
        <row r="4370">
          <cell r="A4370">
            <v>37371</v>
          </cell>
          <cell r="B4370" t="str">
            <v>INSUMO NACIONAL CAIXA</v>
          </cell>
          <cell r="C4370" t="str">
            <v>TRANSPORTE - HORISTA (ENCARGOS COMPLEMENTARES) (COLETADO CAIXA)</v>
          </cell>
          <cell r="D4370" t="str">
            <v>H</v>
          </cell>
          <cell r="E4370">
            <v>0.65</v>
          </cell>
        </row>
        <row r="4371">
          <cell r="A4371">
            <v>37372</v>
          </cell>
          <cell r="B4371" t="str">
            <v>INSUMO NACIONAL CAIXA</v>
          </cell>
          <cell r="C4371" t="str">
            <v>EXAMES - HORISTA (ENCARGOS COMPLEMENTARES) (COLETADO CAIXA)</v>
          </cell>
          <cell r="D4371" t="str">
            <v>H</v>
          </cell>
          <cell r="E4371">
            <v>0.3</v>
          </cell>
        </row>
        <row r="4372">
          <cell r="A4372">
            <v>37373</v>
          </cell>
          <cell r="B4372" t="str">
            <v>INSUMO NACIONAL CAIXA</v>
          </cell>
          <cell r="C4372" t="str">
            <v>SEGURO - HORISTA (ENCARGOS COMPLEMENTARES) (COLETADO CAIXA)</v>
          </cell>
          <cell r="D4372" t="str">
            <v>H</v>
          </cell>
          <cell r="E4372">
            <v>7.0000000000000007E-2</v>
          </cell>
        </row>
        <row r="4373">
          <cell r="A4373">
            <v>37394</v>
          </cell>
          <cell r="B4373" t="str">
            <v>INSUMO NACIONAL CAIXA</v>
          </cell>
          <cell r="C4373" t="str">
            <v>FINCAPINO CURTO CALIBRE 22 VERMELHO, CARGA MEDIA (ACAO DIRETA)</v>
          </cell>
          <cell r="D4373" t="str">
            <v>CENTO</v>
          </cell>
          <cell r="E4373">
            <v>32.950000000000003</v>
          </cell>
        </row>
        <row r="4374">
          <cell r="A4374">
            <v>37395</v>
          </cell>
          <cell r="B4374" t="str">
            <v>INSUMO NACIONAL CAIXA</v>
          </cell>
          <cell r="C4374" t="str">
            <v>PINO DE ACO COM FURO, HASTE = 27 MM (ACAO DIRETA)</v>
          </cell>
          <cell r="D4374" t="str">
            <v>CENTO</v>
          </cell>
          <cell r="E4374">
            <v>31.3</v>
          </cell>
        </row>
        <row r="4375">
          <cell r="A4375">
            <v>37396</v>
          </cell>
          <cell r="B4375" t="str">
            <v>INSUMO NACIONAL CAIXA</v>
          </cell>
          <cell r="C4375" t="str">
            <v>PINO DE ACO LISO 1/4 ", HASTE = *36,5* MM (ACAO DIRETA)</v>
          </cell>
          <cell r="D4375" t="str">
            <v>CENTO</v>
          </cell>
          <cell r="E4375">
            <v>25.61</v>
          </cell>
        </row>
        <row r="4376">
          <cell r="A4376">
            <v>37397</v>
          </cell>
          <cell r="B4376" t="str">
            <v>INSUMO NACIONAL CAIXA</v>
          </cell>
          <cell r="C4376" t="str">
            <v>PINO DE ACO LISO 1/4 ", HASTE = *53* MM (ACAO DIRETA)</v>
          </cell>
          <cell r="D4376" t="str">
            <v>CENTO</v>
          </cell>
          <cell r="E4376">
            <v>26.83</v>
          </cell>
        </row>
        <row r="4377">
          <cell r="A4377">
            <v>37398</v>
          </cell>
          <cell r="B4377" t="str">
            <v>INSUMO NACIONAL CAIXA</v>
          </cell>
          <cell r="C4377" t="str">
            <v>REJUNTE EPOXI COR</v>
          </cell>
          <cell r="D4377" t="str">
            <v>KG</v>
          </cell>
          <cell r="E4377">
            <v>57.42</v>
          </cell>
        </row>
        <row r="4378">
          <cell r="A4378">
            <v>37399</v>
          </cell>
          <cell r="B4378" t="str">
            <v>INSUMO NACIONAL CAIXA</v>
          </cell>
          <cell r="C4378" t="str">
            <v>CABIDE/GANCHO DE BANHEIRO SIMPLES EM METAL CROMADO</v>
          </cell>
          <cell r="D4378" t="str">
            <v>UN</v>
          </cell>
          <cell r="E4378">
            <v>26.08</v>
          </cell>
        </row>
        <row r="4379">
          <cell r="A4379">
            <v>37400</v>
          </cell>
          <cell r="B4379" t="str">
            <v>INSUMO NACIONAL CAIXA</v>
          </cell>
          <cell r="C4379" t="str">
            <v>PAPELEIRA PLASTICA TIPO DISPENSER PARA PAPEL HIGIENICO ROLAO</v>
          </cell>
          <cell r="D4379" t="str">
            <v>UN</v>
          </cell>
          <cell r="E4379">
            <v>58.72</v>
          </cell>
        </row>
        <row r="4380">
          <cell r="A4380">
            <v>37401</v>
          </cell>
          <cell r="B4380" t="str">
            <v>INSUMO NACIONAL CAIXA</v>
          </cell>
          <cell r="C4380" t="str">
            <v>TOALHEIRO PLASTICO TIPO DISPENSER PARA PAPEL TOALHA INTERFOLHADO</v>
          </cell>
          <cell r="D4380" t="str">
            <v>UN</v>
          </cell>
          <cell r="E4380">
            <v>58.72</v>
          </cell>
        </row>
        <row r="4381">
          <cell r="A4381">
            <v>37402</v>
          </cell>
          <cell r="B4381" t="str">
            <v>INSUMO NACIONAL CAIXA</v>
          </cell>
          <cell r="C4381" t="str">
            <v>GRELHA DE CONCRETO DE PRE-MOLDADA *15 X 75 X 52* CM (A X C XL)</v>
          </cell>
          <cell r="D4381" t="str">
            <v>UN</v>
          </cell>
          <cell r="E4381">
            <v>42.53</v>
          </cell>
        </row>
        <row r="4382">
          <cell r="A4382">
            <v>37404</v>
          </cell>
          <cell r="B4382" t="str">
            <v>INSUMO NACIONAL CAIXA</v>
          </cell>
          <cell r="C4382" t="str">
            <v>CABO DE COBRE NU 185 MM2 MEIO-DURO</v>
          </cell>
          <cell r="D4382" t="str">
            <v>M</v>
          </cell>
          <cell r="E4382">
            <v>77.37</v>
          </cell>
        </row>
        <row r="4383">
          <cell r="A4383">
            <v>37409</v>
          </cell>
          <cell r="B4383" t="str">
            <v>INSUMO NACIONAL CAIXA</v>
          </cell>
          <cell r="C4383" t="str">
            <v>CABO DE ALUMINIO NU COM ALMA DE ACO, BITOLA 2/0 AWG</v>
          </cell>
          <cell r="D4383" t="str">
            <v>KG</v>
          </cell>
          <cell r="E4383">
            <v>21.57</v>
          </cell>
        </row>
        <row r="4384">
          <cell r="A4384">
            <v>37410</v>
          </cell>
          <cell r="B4384" t="str">
            <v>INSUMO NACIONAL CAIXA</v>
          </cell>
          <cell r="C4384" t="str">
            <v>CABO DE ALUMINIO NU SEM ALMA DE ACO, BITOLA 2/0 AWG</v>
          </cell>
          <cell r="D4384" t="str">
            <v>KG</v>
          </cell>
          <cell r="E4384">
            <v>24.43</v>
          </cell>
        </row>
        <row r="4385">
          <cell r="A4385">
            <v>37411</v>
          </cell>
          <cell r="B4385" t="str">
            <v>INSUMO NACIONAL CAIXA</v>
          </cell>
          <cell r="C4385" t="str">
            <v>TELA DE ACO SOLDADA GALVANIZADA/ZINCADA PARA ALVENARIA, FIOD = *1,24 MM, MALHA 25 X 25 MM</v>
          </cell>
          <cell r="D4385" t="str">
            <v>M2</v>
          </cell>
          <cell r="E4385">
            <v>9.4</v>
          </cell>
        </row>
        <row r="4386">
          <cell r="A4386">
            <v>37412</v>
          </cell>
          <cell r="B4386" t="str">
            <v>INSUMO NACIONAL CAIXA</v>
          </cell>
          <cell r="C4386" t="str">
            <v>BANCA/PIA DE ACO INOXIDAVEL (AISI 430) COM 1 CUBA CENTRAL, COM VALVULA, LISA (SEM ESCORREDOR), DE *0,55 X 1,20* M</v>
          </cell>
          <cell r="D4386" t="str">
            <v>UN</v>
          </cell>
          <cell r="E4386">
            <v>158.84</v>
          </cell>
        </row>
        <row r="4387">
          <cell r="A4387">
            <v>37413</v>
          </cell>
          <cell r="B4387" t="str">
            <v>INSUMO NACIONAL CAIXA</v>
          </cell>
          <cell r="C4387" t="str">
            <v>COTOVELO/JOELHO COM ADAPTADOR, 90 GRAUS, EM POLIPROPILENO, PN 16, PARA TUBOS PEAD, 20 MM X 1/2" - LIGACAO PREDIAL DE AGUA</v>
          </cell>
          <cell r="D4387" t="str">
            <v>UN</v>
          </cell>
          <cell r="E4387">
            <v>2.19</v>
          </cell>
        </row>
        <row r="4388">
          <cell r="A4388">
            <v>37414</v>
          </cell>
          <cell r="B4388" t="str">
            <v>INSUMO NACIONAL CAIXA</v>
          </cell>
          <cell r="C4388" t="str">
            <v>COTOVELO/JOELHO COM ADAPTADOR, 90 GRAUS, EM POLIPROPILENO, PN 16, PARA TUBOS PEAD, 20 MM X 3/4" - LIGACAO PREDIAL DE AGUA</v>
          </cell>
          <cell r="D4388" t="str">
            <v>UN</v>
          </cell>
          <cell r="E4388">
            <v>2.4900000000000002</v>
          </cell>
        </row>
        <row r="4389">
          <cell r="A4389">
            <v>37415</v>
          </cell>
          <cell r="B4389" t="str">
            <v>INSUMO NACIONAL CAIXA</v>
          </cell>
          <cell r="C4389" t="str">
            <v>COTOVELO/JOELHO COM ADAPTADOR, 90 GRAUS, EM POLIPROPILENO, PN 16, PARA TUBOS PEAD, 32 MM X 1" - LIGACAO PREDIAL DE AGUA</v>
          </cell>
          <cell r="D4389" t="str">
            <v>UN</v>
          </cell>
          <cell r="E4389">
            <v>4.53</v>
          </cell>
        </row>
        <row r="4390">
          <cell r="A4390">
            <v>37416</v>
          </cell>
          <cell r="B4390" t="str">
            <v>INSUMO NACIONAL CAIXA</v>
          </cell>
          <cell r="C4390" t="str">
            <v>COTOVELO/JOELHO 90 GRAUS, EM POLIPROPILENO, PN 16, PARA TUBOS PEAD, 20 X 20 MM - LIGACAO PREDIAL DE AGUA</v>
          </cell>
          <cell r="D4390" t="str">
            <v>UN</v>
          </cell>
          <cell r="E4390">
            <v>2.0499999999999998</v>
          </cell>
        </row>
        <row r="4391">
          <cell r="A4391">
            <v>37417</v>
          </cell>
          <cell r="B4391" t="str">
            <v>INSUMO NACIONAL CAIXA</v>
          </cell>
          <cell r="C4391" t="str">
            <v>COTOVELO/JOELHO 90 GRAUS, EM POLIPROPILENO, PN 16, PARA TUBOS PEAD, 32 X 32 MM - LIGACAO PREDIAL DE AGUA</v>
          </cell>
          <cell r="D4391" t="str">
            <v>UN</v>
          </cell>
          <cell r="E4391">
            <v>2.95</v>
          </cell>
        </row>
        <row r="4392">
          <cell r="A4392">
            <v>37418</v>
          </cell>
          <cell r="B4392" t="str">
            <v>INSUMO NACIONAL CAIXA</v>
          </cell>
          <cell r="C4392" t="str">
            <v>COLAR DE TOMADA EM POLIPROPILENO, PP, COM PARAFUSOS, PARA PEAD, 63 X 1/2" - LIGACAO PREDIAL DE AGUA</v>
          </cell>
          <cell r="D4392" t="str">
            <v>UN</v>
          </cell>
          <cell r="E4392">
            <v>9.59</v>
          </cell>
        </row>
        <row r="4393">
          <cell r="A4393">
            <v>37419</v>
          </cell>
          <cell r="B4393" t="str">
            <v>INSUMO NACIONAL CAIXA</v>
          </cell>
          <cell r="C4393" t="str">
            <v>COLAR DE TOMADA EM POLIPROPILENO, PP, COM PARAFUSOS, PARA PEAD, 63 X 3/4" - LIGACAO PREDIAL DE AGUA</v>
          </cell>
          <cell r="D4393" t="str">
            <v>UN</v>
          </cell>
          <cell r="E4393">
            <v>9.85</v>
          </cell>
        </row>
        <row r="4394">
          <cell r="A4394">
            <v>37420</v>
          </cell>
          <cell r="B4394" t="str">
            <v>INSUMO NACIONAL CAIXA</v>
          </cell>
          <cell r="C4394" t="str">
            <v>TE DE SERVICO INTEGRADO, EM POLIPROPILENO (PP), PARA TUBOS EM PEAD/PVC, 60 X 20 MM - LIGACAO PREDIAL DE AGUA</v>
          </cell>
          <cell r="D4394" t="str">
            <v>UN</v>
          </cell>
          <cell r="E4394">
            <v>23.14</v>
          </cell>
        </row>
        <row r="4395">
          <cell r="A4395">
            <v>37421</v>
          </cell>
          <cell r="B4395" t="str">
            <v>INSUMO NACIONAL CAIXA</v>
          </cell>
          <cell r="C4395" t="str">
            <v>TE DE SERVICO INTEGRADO, EM POLIPROPILENO (PP), PARA TUBOS EM PEAD/PVC, 60 X 32 MM - LIGACAO PREDIAL DE AGUA</v>
          </cell>
          <cell r="D4395" t="str">
            <v>UN</v>
          </cell>
          <cell r="E4395">
            <v>31.63</v>
          </cell>
        </row>
        <row r="4396">
          <cell r="A4396">
            <v>37422</v>
          </cell>
          <cell r="B4396" t="str">
            <v>INSUMO NACIONAL CAIXA</v>
          </cell>
          <cell r="C4396" t="str">
            <v>TE DE SERVICO INTEGRADO, EM POLIPROPILENO (PP), PARA TUBOS EM PEAD, 63 X 20 MM - LIGACAO PREDIAL DE AGUA</v>
          </cell>
          <cell r="D4396" t="str">
            <v>UN</v>
          </cell>
          <cell r="E4396">
            <v>29.6</v>
          </cell>
        </row>
        <row r="4397">
          <cell r="A4397">
            <v>37423</v>
          </cell>
          <cell r="B4397" t="str">
            <v>INSUMO NACIONAL CAIXA</v>
          </cell>
          <cell r="C4397" t="str">
            <v>UNIAO EM POLIPROPILENO (PP), PARA TUBO EM PEAD, 32 MM - LIGACAO PREDIAL DE AGUA</v>
          </cell>
          <cell r="D4397" t="str">
            <v>UN</v>
          </cell>
          <cell r="E4397">
            <v>6.79</v>
          </cell>
        </row>
        <row r="4398">
          <cell r="A4398">
            <v>37424</v>
          </cell>
          <cell r="B4398" t="str">
            <v>INSUMO NACIONAL CAIXA</v>
          </cell>
          <cell r="C4398" t="str">
            <v>LUVA, PEAD PE 100, DE 20 MM, PARA ELETROFUSAO</v>
          </cell>
          <cell r="D4398" t="str">
            <v>UN</v>
          </cell>
          <cell r="E4398">
            <v>6.12</v>
          </cell>
        </row>
        <row r="4399">
          <cell r="A4399">
            <v>37425</v>
          </cell>
          <cell r="B4399" t="str">
            <v>INSUMO NACIONAL CAIXA</v>
          </cell>
          <cell r="C4399" t="str">
            <v>LUVA, PEAD PE 100, DE 32 MM, PARA ELETROFUSAO</v>
          </cell>
          <cell r="D4399" t="str">
            <v>UN</v>
          </cell>
          <cell r="E4399">
            <v>6.59</v>
          </cell>
        </row>
        <row r="4400">
          <cell r="A4400">
            <v>37426</v>
          </cell>
          <cell r="B4400" t="str">
            <v>INSUMO NACIONAL CAIXA</v>
          </cell>
          <cell r="C4400" t="str">
            <v>LUVA, PEAD PE 100,  DE 63 MM, PARA ELETROFUSAO</v>
          </cell>
          <cell r="D4400" t="str">
            <v>UN</v>
          </cell>
          <cell r="E4400">
            <v>13.31</v>
          </cell>
        </row>
        <row r="4401">
          <cell r="A4401">
            <v>37427</v>
          </cell>
          <cell r="B4401" t="str">
            <v>INSUMO NACIONAL CAIXA</v>
          </cell>
          <cell r="C4401" t="str">
            <v>LUVA, PEAD PE 100, DE 125 MM, PARA ELETROFUSAO</v>
          </cell>
          <cell r="D4401" t="str">
            <v>UN</v>
          </cell>
          <cell r="E4401">
            <v>31.76</v>
          </cell>
        </row>
        <row r="4402">
          <cell r="A4402">
            <v>37428</v>
          </cell>
          <cell r="B4402" t="str">
            <v>INSUMO NACIONAL CAIXA</v>
          </cell>
          <cell r="C4402" t="str">
            <v>LUVA, PEAD PE 100, DE 200 MM, PARA ELETROFUSAO</v>
          </cell>
          <cell r="D4402" t="str">
            <v>UN</v>
          </cell>
          <cell r="E4402">
            <v>109.46</v>
          </cell>
        </row>
        <row r="4403">
          <cell r="A4403">
            <v>37429</v>
          </cell>
          <cell r="B4403" t="str">
            <v>INSUMO NACIONAL CAIXA</v>
          </cell>
          <cell r="C4403" t="str">
            <v>LUVA, PEAD PE 100,  DE 400 MM, PARA ELETROFUSAO</v>
          </cell>
          <cell r="D4403" t="str">
            <v>UN</v>
          </cell>
          <cell r="E4403">
            <v>1384.25</v>
          </cell>
        </row>
        <row r="4404">
          <cell r="A4404">
            <v>37430</v>
          </cell>
          <cell r="B4404" t="str">
            <v>INSUMO NACIONAL CAIXA</v>
          </cell>
          <cell r="C4404" t="str">
            <v>COTOVELO 90 GRAUS, PEAD PE 100, DE 20 MM, PARA ELETROFUSAO</v>
          </cell>
          <cell r="D4404" t="str">
            <v>UN</v>
          </cell>
          <cell r="E4404">
            <v>15.11</v>
          </cell>
        </row>
        <row r="4405">
          <cell r="A4405">
            <v>37431</v>
          </cell>
          <cell r="B4405" t="str">
            <v>INSUMO NACIONAL CAIXA</v>
          </cell>
          <cell r="C4405" t="str">
            <v>COTOVELO 90 GRAUS, PEAD PE 100, DE 32 MM, PARA ELETROFUSAO</v>
          </cell>
          <cell r="D4405" t="str">
            <v>UN</v>
          </cell>
          <cell r="E4405">
            <v>20.5</v>
          </cell>
        </row>
        <row r="4406">
          <cell r="A4406">
            <v>37432</v>
          </cell>
          <cell r="B4406" t="str">
            <v>INSUMO NACIONAL CAIXA</v>
          </cell>
          <cell r="C4406" t="str">
            <v>COTOVELO 90 GRAUS, PEAD PE 100, DE 63 MM, PARA ELETROFUSAO</v>
          </cell>
          <cell r="D4406" t="str">
            <v>UN</v>
          </cell>
          <cell r="E4406">
            <v>37.81</v>
          </cell>
        </row>
        <row r="4407">
          <cell r="A4407">
            <v>37433</v>
          </cell>
          <cell r="B4407" t="str">
            <v>INSUMO NACIONAL CAIXA</v>
          </cell>
          <cell r="C4407" t="str">
            <v>COTOVELO 90 GRAUS, PEAD PE 100, DE 125 MM, PARA ELETROFUSAO</v>
          </cell>
          <cell r="D4407" t="str">
            <v>UN</v>
          </cell>
          <cell r="E4407">
            <v>120.58</v>
          </cell>
        </row>
        <row r="4408">
          <cell r="A4408">
            <v>37434</v>
          </cell>
          <cell r="B4408" t="str">
            <v>INSUMO NACIONAL CAIXA</v>
          </cell>
          <cell r="C4408" t="str">
            <v>COTOVELO 90 GRAUS, PEAD PE 100, DE 200 MM, PARA ELETROFUSAO</v>
          </cell>
          <cell r="D4408" t="str">
            <v>UN</v>
          </cell>
          <cell r="E4408">
            <v>1124.31</v>
          </cell>
        </row>
        <row r="4409">
          <cell r="A4409">
            <v>37435</v>
          </cell>
          <cell r="B4409" t="str">
            <v>INSUMO NACIONAL CAIXA</v>
          </cell>
          <cell r="C4409" t="str">
            <v>COTOVELO 45 GRAUS, PEAD PE 100, DE 32 MM, PARA ELETROFUSAO</v>
          </cell>
          <cell r="D4409" t="str">
            <v>UN</v>
          </cell>
          <cell r="E4409">
            <v>14.17</v>
          </cell>
        </row>
        <row r="4410">
          <cell r="A4410">
            <v>37436</v>
          </cell>
          <cell r="B4410" t="str">
            <v>INSUMO NACIONAL CAIXA</v>
          </cell>
          <cell r="C4410" t="str">
            <v>COTOVELO 45 GRAUS, PEAD PE 100, DE 40 MM, PARA ELETROFUSAO</v>
          </cell>
          <cell r="D4410" t="str">
            <v>UN</v>
          </cell>
          <cell r="E4410">
            <v>16.72</v>
          </cell>
        </row>
        <row r="4411">
          <cell r="A4411">
            <v>37437</v>
          </cell>
          <cell r="B4411" t="str">
            <v>INSUMO NACIONAL CAIXA</v>
          </cell>
          <cell r="C4411" t="str">
            <v>COTOVELO 45 GRAUS, PEAD PE 100, DE 63 MM, PARA ELETROFUSAO</v>
          </cell>
          <cell r="D4411" t="str">
            <v>UN</v>
          </cell>
          <cell r="E4411">
            <v>24.19</v>
          </cell>
        </row>
        <row r="4412">
          <cell r="A4412">
            <v>37438</v>
          </cell>
          <cell r="B4412" t="str">
            <v>INSUMO NACIONAL CAIXA</v>
          </cell>
          <cell r="C4412" t="str">
            <v>COTOVELO 45 GRAUS, PEAD PE 100, DE 125 MM, PARA ELETROFUSAO</v>
          </cell>
          <cell r="D4412" t="str">
            <v>UN</v>
          </cell>
          <cell r="E4412">
            <v>120.58</v>
          </cell>
        </row>
        <row r="4413">
          <cell r="A4413">
            <v>37439</v>
          </cell>
          <cell r="B4413" t="str">
            <v>INSUMO NACIONAL CAIXA</v>
          </cell>
          <cell r="C4413" t="str">
            <v>COTOVELO 45 GRAUS, PEAD PE 100, DE 200 MM, PARA ELETROFUSAO</v>
          </cell>
          <cell r="D4413" t="str">
            <v>UN</v>
          </cell>
          <cell r="E4413">
            <v>788.36</v>
          </cell>
        </row>
        <row r="4414">
          <cell r="A4414">
            <v>37440</v>
          </cell>
          <cell r="B4414" t="str">
            <v>INSUMO NACIONAL CAIXA</v>
          </cell>
          <cell r="C4414" t="str">
            <v>TE DE SERVICO, PEAD PE 100, DE 63 X 20 MM, PARA ELETROFUSAO</v>
          </cell>
          <cell r="D4414" t="str">
            <v>UN</v>
          </cell>
          <cell r="E4414">
            <v>78.88</v>
          </cell>
        </row>
        <row r="4415">
          <cell r="A4415">
            <v>37441</v>
          </cell>
          <cell r="B4415" t="str">
            <v>INSUMO NACIONAL CAIXA</v>
          </cell>
          <cell r="C4415" t="str">
            <v>TE DE SERVICO, PEAD PE 100, DE 63 X 32 MM, PARA ELETROFUSAO</v>
          </cell>
          <cell r="D4415" t="str">
            <v>UN</v>
          </cell>
          <cell r="E4415">
            <v>78.88</v>
          </cell>
        </row>
        <row r="4416">
          <cell r="A4416">
            <v>37442</v>
          </cell>
          <cell r="B4416" t="str">
            <v>INSUMO NACIONAL CAIXA</v>
          </cell>
          <cell r="C4416" t="str">
            <v>TE DE SERVICO, PEAD PE 100, DE 63 X 63 MM, PARA ELETROFUSAO</v>
          </cell>
          <cell r="D4416" t="str">
            <v>UN</v>
          </cell>
          <cell r="E4416">
            <v>95.01</v>
          </cell>
        </row>
        <row r="4417">
          <cell r="A4417">
            <v>37443</v>
          </cell>
          <cell r="B4417" t="str">
            <v>INSUMO NACIONAL CAIXA</v>
          </cell>
          <cell r="C4417" t="str">
            <v>TE DE SERVICO, PEAD PE 100, DE 125 X 20 MM, PARA ELETROFUSAO</v>
          </cell>
          <cell r="D4417" t="str">
            <v>UN</v>
          </cell>
          <cell r="E4417">
            <v>99.38</v>
          </cell>
        </row>
        <row r="4418">
          <cell r="A4418">
            <v>37444</v>
          </cell>
          <cell r="B4418" t="str">
            <v>INSUMO NACIONAL CAIXA</v>
          </cell>
          <cell r="C4418" t="str">
            <v>TE DE SERVICO, PEAD PE 100, DE 125 X 32 MM, PARA ELETROFUSAO</v>
          </cell>
          <cell r="D4418" t="str">
            <v>UN</v>
          </cell>
          <cell r="E4418">
            <v>101.07</v>
          </cell>
        </row>
        <row r="4419">
          <cell r="A4419">
            <v>37445</v>
          </cell>
          <cell r="B4419" t="str">
            <v>INSUMO NACIONAL CAIXA</v>
          </cell>
          <cell r="C4419" t="str">
            <v>TE DE SERVICO, PEAD PE 100, DE 125 X 63 MM, PARA ELETROFUSAO</v>
          </cell>
          <cell r="D4419" t="str">
            <v>UN</v>
          </cell>
          <cell r="E4419">
            <v>153.19</v>
          </cell>
        </row>
        <row r="4420">
          <cell r="A4420">
            <v>37446</v>
          </cell>
          <cell r="B4420" t="str">
            <v>INSUMO NACIONAL CAIXA</v>
          </cell>
          <cell r="C4420" t="str">
            <v>TE DE SERVICO, PEAD PE 100, DE 200 X 20 MM, PARA ELETROFUSAO</v>
          </cell>
          <cell r="D4420" t="str">
            <v>UN</v>
          </cell>
          <cell r="E4420">
            <v>167</v>
          </cell>
        </row>
        <row r="4421">
          <cell r="A4421">
            <v>37447</v>
          </cell>
          <cell r="B4421" t="str">
            <v>INSUMO NACIONAL CAIXA</v>
          </cell>
          <cell r="C4421" t="str">
            <v>TE DE SERVICO, PEAD PE 100, DE 200 X 32 MM, PARA ELETROFUSAO</v>
          </cell>
          <cell r="D4421" t="str">
            <v>UN</v>
          </cell>
          <cell r="E4421">
            <v>169.62</v>
          </cell>
        </row>
        <row r="4422">
          <cell r="A4422">
            <v>37448</v>
          </cell>
          <cell r="B4422" t="str">
            <v>INSUMO NACIONAL CAIXA</v>
          </cell>
          <cell r="C4422" t="str">
            <v>TE DE SERVICO, PEAD PE 100, DE 200 X 63 MM, PARA ELETROFUSAO</v>
          </cell>
          <cell r="D4422" t="str">
            <v>UN</v>
          </cell>
          <cell r="E4422">
            <v>232.66</v>
          </cell>
        </row>
        <row r="4423">
          <cell r="A4423">
            <v>37449</v>
          </cell>
          <cell r="B4423" t="str">
            <v>INSUMO NACIONAL CAIXA</v>
          </cell>
          <cell r="C4423" t="str">
            <v>TUBO DE CONCRETO SIMPLES, CLASSE- PS1, MACHO/FEMEA, DN 200 MM, PARA AGUAS PLUVIAIS (NBR 8890)</v>
          </cell>
          <cell r="D4423" t="str">
            <v>M</v>
          </cell>
          <cell r="E4423">
            <v>16.940000000000001</v>
          </cell>
        </row>
        <row r="4424">
          <cell r="A4424">
            <v>37450</v>
          </cell>
          <cell r="B4424" t="str">
            <v>INSUMO NACIONAL CAIXA</v>
          </cell>
          <cell r="C4424" t="str">
            <v>TUBO DE CONCRETO SIMPLES, CLASSE- PS1, MACHO/FEMEA, DN 300 MM, PARA AGUAS PLUVIAIS (NBR 8890)</v>
          </cell>
          <cell r="D4424" t="str">
            <v>M</v>
          </cell>
          <cell r="E4424">
            <v>20.65</v>
          </cell>
        </row>
        <row r="4425">
          <cell r="A4425">
            <v>37451</v>
          </cell>
          <cell r="B4425" t="str">
            <v>INSUMO NACIONAL CAIXA</v>
          </cell>
          <cell r="C4425" t="str">
            <v>TUBO DE CONCRETO SIMPLES, CLASSE- PS1, MACHO/FEMEA, DN 400 MM, PARA AGUAS PLUVIAIS (NBR 8890)</v>
          </cell>
          <cell r="D4425" t="str">
            <v>M</v>
          </cell>
          <cell r="E4425">
            <v>31.62</v>
          </cell>
        </row>
        <row r="4426">
          <cell r="A4426">
            <v>37452</v>
          </cell>
          <cell r="B4426" t="str">
            <v>INSUMO NACIONAL CAIXA</v>
          </cell>
          <cell r="C4426" t="str">
            <v>TUBO DE CONCRETO SIMPLES, CLASSE- PS1, MACHO/FEMEA, DN 500 MM, PARA AGUAS PLUVIAIS (NBR 8890)</v>
          </cell>
          <cell r="D4426" t="str">
            <v>M</v>
          </cell>
          <cell r="E4426">
            <v>41.95</v>
          </cell>
        </row>
        <row r="4427">
          <cell r="A4427">
            <v>37453</v>
          </cell>
          <cell r="B4427" t="str">
            <v>INSUMO NACIONAL CAIXA</v>
          </cell>
          <cell r="C4427" t="str">
            <v>TUBO DE CONCRETO SIMPLES, CLASSE- PS1, MACHO/FEMEA, DN 600 MM, PARA AGUAS PLUVIAIS (NBR 8890)</v>
          </cell>
          <cell r="D4427" t="str">
            <v>M</v>
          </cell>
          <cell r="E4427">
            <v>52.64</v>
          </cell>
        </row>
        <row r="4428">
          <cell r="A4428">
            <v>37454</v>
          </cell>
          <cell r="B4428" t="str">
            <v>INSUMO NACIONAL CAIXA</v>
          </cell>
          <cell r="C4428" t="str">
            <v>MANGUEIRA CRISTAL, LISA, PVC TRANSPARENTE, 1/4" X1 MM</v>
          </cell>
          <cell r="D4428" t="str">
            <v>M</v>
          </cell>
          <cell r="E4428">
            <v>0.53</v>
          </cell>
        </row>
        <row r="4429">
          <cell r="A4429">
            <v>37455</v>
          </cell>
          <cell r="B4429" t="str">
            <v>INSUMO NACIONAL CAIXA</v>
          </cell>
          <cell r="C4429" t="str">
            <v>MANGUEIRA CRISTAL, LISA, PVC TRANSPARENTE, 1/4" X1,5 MM</v>
          </cell>
          <cell r="D4429" t="str">
            <v>M</v>
          </cell>
          <cell r="E4429">
            <v>0.89</v>
          </cell>
        </row>
        <row r="4430">
          <cell r="A4430">
            <v>37456</v>
          </cell>
          <cell r="B4430" t="str">
            <v>INSUMO NACIONAL CAIXA</v>
          </cell>
          <cell r="C4430" t="str">
            <v>MANGUEIRA CRISTAL PARA NIVEL, LISA, PVC TRANSPARENTE, 5/16"X1 MM</v>
          </cell>
          <cell r="D4430" t="str">
            <v>M</v>
          </cell>
          <cell r="E4430">
            <v>0.71</v>
          </cell>
        </row>
        <row r="4431">
          <cell r="A4431">
            <v>37457</v>
          </cell>
          <cell r="B4431" t="str">
            <v>INSUMO NACIONAL CAIXA</v>
          </cell>
          <cell r="C4431" t="str">
            <v>MANGUEIRA CRISTAL PARA NIVEL, LISA, PVC TRANSPARENTE, 3/8" X1,5 MM</v>
          </cell>
          <cell r="D4431" t="str">
            <v>M</v>
          </cell>
          <cell r="E4431">
            <v>1.35</v>
          </cell>
        </row>
        <row r="4432">
          <cell r="A4432">
            <v>37458</v>
          </cell>
          <cell r="B4432" t="str">
            <v>INSUMO NACIONAL CAIXA</v>
          </cell>
          <cell r="C4432" t="str">
            <v>MANGUEIRA CRISTAL, LISA, PVC TRANSPARENTE, 1/2" X 2 MM</v>
          </cell>
          <cell r="D4432" t="str">
            <v>M</v>
          </cell>
          <cell r="E4432">
            <v>2.0099999999999998</v>
          </cell>
        </row>
        <row r="4433">
          <cell r="A4433">
            <v>37459</v>
          </cell>
          <cell r="B4433" t="str">
            <v>INSUMO NACIONAL CAIXA</v>
          </cell>
          <cell r="C4433" t="str">
            <v>MANGUEIRA CRISTAL, LISA, PVC TRANSPARENTE, 3/4" X 2 MM</v>
          </cell>
          <cell r="D4433" t="str">
            <v>M</v>
          </cell>
          <cell r="E4433">
            <v>2.83</v>
          </cell>
        </row>
        <row r="4434">
          <cell r="A4434">
            <v>37460</v>
          </cell>
          <cell r="B4434" t="str">
            <v>INSUMO NACIONAL CAIXA</v>
          </cell>
          <cell r="C4434" t="str">
            <v>MANGUEIRA CRISTAL TRANCADA, PVC COM REFORCO, PRESSAO DE TRABALHO (PT) 250 lbs/pol2 , DE 1" X *3,4* MM.</v>
          </cell>
          <cell r="D4434" t="str">
            <v>M</v>
          </cell>
          <cell r="E4434">
            <v>6.88</v>
          </cell>
        </row>
        <row r="4435">
          <cell r="A4435">
            <v>37461</v>
          </cell>
          <cell r="B4435" t="str">
            <v>INSUMO NACIONAL CAIXA</v>
          </cell>
          <cell r="C4435" t="str">
            <v>MANGUEIRA CRISTAL TRANCADA, PVC COM REFORCO, PRESSAO DE TRABALHO (PT) 250, DE 3/4" X *2,8* MM</v>
          </cell>
          <cell r="D4435" t="str">
            <v>M</v>
          </cell>
          <cell r="E4435">
            <v>5.03</v>
          </cell>
        </row>
        <row r="4436">
          <cell r="A4436">
            <v>37476</v>
          </cell>
          <cell r="B4436" t="str">
            <v>INSUMO NACIONAL CAIXA</v>
          </cell>
          <cell r="C4436" t="str">
            <v>ADUELA/GALERIA DE CONCRETO ARMADO, SECAO RETANGULAR 1.50 X 1.50 M (L X A), C = 1.00 M, E = 20 CM</v>
          </cell>
          <cell r="D4436" t="str">
            <v>UN</v>
          </cell>
          <cell r="E4436">
            <v>1613.51</v>
          </cell>
        </row>
        <row r="4437">
          <cell r="A4437">
            <v>37477</v>
          </cell>
          <cell r="B4437" t="str">
            <v>INSUMO NACIONAL CAIXA</v>
          </cell>
          <cell r="C4437" t="str">
            <v>ADUELA/GALERIA DE CONCRETO ARMADO, SECAO RETANGULAR 2.50 X 2.50 M (L X A), C = 1.00 M, E = 20 CM</v>
          </cell>
          <cell r="D4437" t="str">
            <v>UN</v>
          </cell>
          <cell r="E4437">
            <v>2793.21</v>
          </cell>
        </row>
        <row r="4438">
          <cell r="A4438">
            <v>37478</v>
          </cell>
          <cell r="B4438" t="str">
            <v>INSUMO NACIONAL CAIXA</v>
          </cell>
          <cell r="C4438" t="str">
            <v>ADUELA/GALERIA DE CONCRETO ARMADO, SECAO RETANGULAR 2.00 X 2.00 M (L X A), C = 1.00 M, E = 20 CM</v>
          </cell>
          <cell r="D4438" t="str">
            <v>UN</v>
          </cell>
          <cell r="E4438">
            <v>2282.6999999999998</v>
          </cell>
        </row>
        <row r="4439">
          <cell r="A4439">
            <v>37479</v>
          </cell>
          <cell r="B4439" t="str">
            <v>INSUMO NACIONAL CAIXA</v>
          </cell>
          <cell r="C4439" t="str">
            <v>ADUELA/GALERIA DE CONCRETO ARMADO, SECAO RETANGULAR 3.00 X 3.00 M (L X A), C = 1.00 M, E = 20 CM</v>
          </cell>
          <cell r="D4439" t="str">
            <v>UN</v>
          </cell>
          <cell r="E4439">
            <v>3492.6</v>
          </cell>
        </row>
        <row r="4440">
          <cell r="A4440">
            <v>37514</v>
          </cell>
          <cell r="B4440" t="str">
            <v>INSUMO NACIONAL CAIXA</v>
          </cell>
          <cell r="C4440" t="str">
            <v>MINICARREGADEIRA SOBRE RODAS, POTENCIA LIQUIDA DE *47* HP, CAPACIDADE NOMINAL DE OPERACAO DE *646* KG</v>
          </cell>
          <cell r="D4440" t="str">
            <v>UN</v>
          </cell>
          <cell r="E4440">
            <v>125000</v>
          </cell>
        </row>
        <row r="4441">
          <cell r="A4441">
            <v>37515</v>
          </cell>
          <cell r="B4441" t="str">
            <v>INSUMO NACIONAL CAIXA</v>
          </cell>
          <cell r="C4441" t="str">
            <v>MANIPULADOR TELESCOPICO, POTENCIA DE 85 HP, CAPACIDADE DE CARGA DE 3.500 KG, ALTURA MAXIMA DE ELEVACAO DE 12,3 M</v>
          </cell>
          <cell r="D4441" t="str">
            <v>UN</v>
          </cell>
          <cell r="E4441">
            <v>421500</v>
          </cell>
        </row>
        <row r="4442">
          <cell r="A4442">
            <v>37518</v>
          </cell>
          <cell r="B4442" t="str">
            <v>INSUMO NACIONAL CAIXA</v>
          </cell>
          <cell r="C4442" t="str">
            <v>PORTA DE ENROLAR MANUAL COMPLETA, PERFIL MEIA CANA CEGA, EMACO GALVANIZADO COM PINTURA ELETROSTATICA, CHAPA NUMERO 24 "(SEM INSTALACAO)</v>
          </cell>
          <cell r="D4442" t="str">
            <v>M2</v>
          </cell>
          <cell r="E4442">
            <v>446.8</v>
          </cell>
        </row>
        <row r="4443">
          <cell r="A4443">
            <v>37519</v>
          </cell>
          <cell r="B4443" t="str">
            <v>INSUMO NACIONAL CAIXA</v>
          </cell>
          <cell r="C4443" t="str">
            <v>MINICARREGADEIRA SOBRE RODAS, POTENCIA LIQUIDA DE *72* HP, CAPACIDADE NOMINAL DE OPERACAO DE *1200* KG</v>
          </cell>
          <cell r="D4443" t="str">
            <v>UN</v>
          </cell>
          <cell r="E4443">
            <v>192911.67</v>
          </cell>
        </row>
        <row r="4444">
          <cell r="A4444">
            <v>37520</v>
          </cell>
          <cell r="B4444" t="str">
            <v>INSUMO NACIONAL CAIXA</v>
          </cell>
          <cell r="C4444" t="str">
            <v>MINIESCAVADEIRA SOBRE ESTEIRAS, POTENCIA LIQUIDA DE *30* HP,PESO OPERACIONAL DE *3.500* KG</v>
          </cell>
          <cell r="D4444" t="str">
            <v>UN</v>
          </cell>
          <cell r="E4444">
            <v>189749.18</v>
          </cell>
        </row>
        <row r="4445">
          <cell r="A4445">
            <v>37521</v>
          </cell>
          <cell r="B4445" t="str">
            <v>INSUMO NACIONAL CAIXA</v>
          </cell>
          <cell r="C4445" t="str">
            <v>MINIESCAVADEIRA SOBRE ESTEIRAS, POTENCIA LIQUIDA DE *42* HP,PESO OPERACIONAL DE *4.500* KG</v>
          </cell>
          <cell r="D4445" t="str">
            <v>UN</v>
          </cell>
          <cell r="E4445">
            <v>231494.01</v>
          </cell>
        </row>
        <row r="4446">
          <cell r="A4446">
            <v>37522</v>
          </cell>
          <cell r="B4446" t="str">
            <v>INSUMO NACIONAL CAIXA</v>
          </cell>
          <cell r="C4446" t="str">
            <v>MINIESCAVADEIRA SOBRE ESTEIRAS, POTENCIA LIQUIDA DE *42* HP,PESO OPERACIONAL DE *5.300* KG</v>
          </cell>
          <cell r="D4446" t="str">
            <v>UN</v>
          </cell>
          <cell r="E4446">
            <v>238458.68</v>
          </cell>
        </row>
        <row r="4447">
          <cell r="A4447">
            <v>37523</v>
          </cell>
          <cell r="B4447" t="str">
            <v>INSUMO NACIONAL CAIXA</v>
          </cell>
          <cell r="C4447" t="str">
            <v>MANIPULADOR TELESCOPICO, POTENCIA DE 101 HP, CAPACIDADE DE CARGA DE 3.500 KG, ALTURA MAXIMA DE ELEVACAO DE 12 M</v>
          </cell>
          <cell r="D4447" t="str">
            <v>UN</v>
          </cell>
          <cell r="E4447">
            <v>474100.96</v>
          </cell>
        </row>
        <row r="4448">
          <cell r="A4448">
            <v>37524</v>
          </cell>
          <cell r="B4448" t="str">
            <v>INSUMO NACIONAL CAIXA</v>
          </cell>
          <cell r="C4448" t="str">
            <v>TELA PLASTICA LARANJA, TIPO TAPUME PARA SINALIZACAO, MALHA RETANGULAR, ROLO 1.20 X 50 M (L X C)</v>
          </cell>
          <cell r="D4448" t="str">
            <v>M</v>
          </cell>
          <cell r="E4448">
            <v>1.43</v>
          </cell>
        </row>
        <row r="4449">
          <cell r="A4449">
            <v>37525</v>
          </cell>
          <cell r="B4449" t="str">
            <v>INSUMO NACIONAL CAIXA</v>
          </cell>
          <cell r="C4449" t="str">
            <v>TELA PLASTICA TECIDA LISTRADA BRANCA E LARANJA, TIPO GUARDACORPO, EM POLIETILENO MONOFILADO, ROLO 1,20 X 50 M (L X C)</v>
          </cell>
          <cell r="D4449" t="str">
            <v>M</v>
          </cell>
          <cell r="E4449">
            <v>1.71</v>
          </cell>
        </row>
        <row r="4450">
          <cell r="A4450">
            <v>37526</v>
          </cell>
          <cell r="B4450" t="str">
            <v>INSUMO NACIONAL CAIXA</v>
          </cell>
          <cell r="C4450" t="str">
            <v>SACO DE RAFIA PARA ENTULHO, NOVO, LISO (SEM CLICHE), *60 x 90* CM.</v>
          </cell>
          <cell r="D4450" t="str">
            <v>UN</v>
          </cell>
          <cell r="E4450">
            <v>2.33</v>
          </cell>
        </row>
        <row r="4451">
          <cell r="A4451">
            <v>37527</v>
          </cell>
          <cell r="B4451" t="str">
            <v>INSUMO NACIONAL CAIXA</v>
          </cell>
          <cell r="C4451" t="str">
            <v>MANGUEIRA DE INCENDIO, TIPO 2, DE 1 1/2", COMPRIMENTO = 15 M, TECIDO EM FIO DE POLIESTER E TUBO INTERNO EM BORRACHA SINTETICA, COM UNIOES ENGATE RAPIDO</v>
          </cell>
          <cell r="D4451" t="str">
            <v>UN</v>
          </cell>
          <cell r="E4451">
            <v>384.85</v>
          </cell>
        </row>
        <row r="4452">
          <cell r="A4452">
            <v>37528</v>
          </cell>
          <cell r="B4452" t="str">
            <v>INSUMO NACIONAL CAIXA</v>
          </cell>
          <cell r="C4452" t="str">
            <v>MANGUEIRA DE INCENDIO, TIPO 2, DE 1 1/2", COMPRIMENTO = 20 M, TECIDO EM FIO DE POLIESTER E TUBO INTERNO EM BORRACHA SINTETICA, COM UNIOES</v>
          </cell>
          <cell r="D4452" t="str">
            <v>UN</v>
          </cell>
          <cell r="E4452">
            <v>458.86</v>
          </cell>
        </row>
        <row r="4453">
          <cell r="A4453">
            <v>37529</v>
          </cell>
          <cell r="B4453" t="str">
            <v>INSUMO NACIONAL CAIXA</v>
          </cell>
          <cell r="C4453" t="str">
            <v>MANGUEIRA DE INCENDIO, TIPO 2, DE 1 1/2", COMPRIMENTO = 25 M, TECIDO EM FIO DE POLIESTER E TUBO INTERNO EM BORRACHA SINTETICA, COM UNIOES</v>
          </cell>
          <cell r="D4453" t="str">
            <v>UN</v>
          </cell>
          <cell r="E4453">
            <v>463.36</v>
          </cell>
        </row>
        <row r="4454">
          <cell r="A4454">
            <v>37530</v>
          </cell>
          <cell r="B4454" t="str">
            <v>INSUMO NACIONAL CAIXA</v>
          </cell>
          <cell r="C4454" t="str">
            <v>MANGUEIRA DE INCENDIO, TIPO 2, DE 1 1/2", COMPRIMENTO = 30 M, TECIDO EM FIO DE POLIESTER E TUBO INTERNO EM BORRACHA SINTETICA, COM UNIOES</v>
          </cell>
          <cell r="D4454" t="str">
            <v>UN</v>
          </cell>
          <cell r="E4454">
            <v>604.95000000000005</v>
          </cell>
        </row>
        <row r="4455">
          <cell r="A4455">
            <v>37531</v>
          </cell>
          <cell r="B4455" t="str">
            <v>INSUMO NACIONAL CAIXA</v>
          </cell>
          <cell r="C4455" t="str">
            <v>MANGUEIRA DE INCENDIO, TIPO 2, DE 2 1/2", COMPRIMENTO = 20 M, TECIDO EM FIO DE POLIESTER E TUBO INTERNO EM BORRACHA SINTETICA, COM UNIOES</v>
          </cell>
          <cell r="D4455" t="str">
            <v>UN</v>
          </cell>
          <cell r="E4455">
            <v>650</v>
          </cell>
        </row>
        <row r="4456">
          <cell r="A4456">
            <v>37532</v>
          </cell>
          <cell r="B4456" t="str">
            <v>INSUMO NACIONAL CAIXA</v>
          </cell>
          <cell r="C4456" t="str">
            <v>EMULSAO EXPLOSIVA EM CARTUCHOS DE 2" X 24", DENSIDADE 1.15 G/CM3, INICIACAO ESPOLETA N. 8 / CORDEL</v>
          </cell>
          <cell r="D4456" t="str">
            <v>KG</v>
          </cell>
          <cell r="E4456">
            <v>8.42</v>
          </cell>
        </row>
        <row r="4457">
          <cell r="A4457">
            <v>37533</v>
          </cell>
          <cell r="B4457" t="str">
            <v>INSUMO NACIONAL CAIXA</v>
          </cell>
          <cell r="C4457" t="str">
            <v>EMULSAO EXPLOSIVA EM CARTUCHOS DE 1" X 8", DENSIDADE 1.15 G/CM3, INICIACAO ESPOLETA N. 8 / CORDEL</v>
          </cell>
          <cell r="D4457" t="str">
            <v>KG</v>
          </cell>
          <cell r="E4457">
            <v>11.12</v>
          </cell>
        </row>
        <row r="4458">
          <cell r="A4458">
            <v>37534</v>
          </cell>
          <cell r="B4458" t="str">
            <v>INSUMO NACIONAL CAIXA</v>
          </cell>
          <cell r="C4458" t="str">
            <v>EMULSAO EXPLOSIVA EM CARTUCHOS DE 1" X 12", DENSIDADE 1.15 G/CM3, INICIACAO ESPOLETA N. 8 / CORDEL</v>
          </cell>
          <cell r="D4458" t="str">
            <v>KG</v>
          </cell>
          <cell r="E4458">
            <v>11.12</v>
          </cell>
        </row>
        <row r="4459">
          <cell r="A4459">
            <v>37535</v>
          </cell>
          <cell r="B4459" t="str">
            <v>INSUMO NACIONAL CAIXA</v>
          </cell>
          <cell r="C4459" t="str">
            <v>EMULSAO EXPLOSIVA EM CARTUCHOS DE 1" X 24", DENSIDADE 1.15 G/CM3, INICIACAO ESPOLETA N. 8 / CORDEL</v>
          </cell>
          <cell r="D4459" t="str">
            <v>KG</v>
          </cell>
          <cell r="E4459">
            <v>11.12</v>
          </cell>
        </row>
        <row r="4460">
          <cell r="A4460">
            <v>37536</v>
          </cell>
          <cell r="B4460" t="str">
            <v>INSUMO NACIONAL CAIXA</v>
          </cell>
          <cell r="C4460" t="str">
            <v>EMULSAO EXPLOSIVA EM CARTUCHOS DE 2 1/4" X 24", DENSIDADE 1.15 G/CM3, INICIACAO ESPOLETA N. 8 / CORDEL</v>
          </cell>
          <cell r="D4460" t="str">
            <v>KG</v>
          </cell>
          <cell r="E4460">
            <v>8.42</v>
          </cell>
        </row>
        <row r="4461">
          <cell r="A4461">
            <v>37537</v>
          </cell>
          <cell r="B4461" t="str">
            <v>INSUMO NACIONAL CAIXA</v>
          </cell>
          <cell r="C4461" t="str">
            <v>EMULSAO EXPLOSIVA EM CARTUCHOS DE 2 1/2" X 24", DENSIDADE 1.15 G/CM3, INICIACAO ESPOLETA N. 8 / CORDEL</v>
          </cell>
          <cell r="D4461" t="str">
            <v>KG</v>
          </cell>
          <cell r="E4461">
            <v>8.42</v>
          </cell>
        </row>
        <row r="4462">
          <cell r="A4462">
            <v>37538</v>
          </cell>
          <cell r="B4462" t="str">
            <v>INSUMO NACIONAL CAIXA</v>
          </cell>
          <cell r="C4462" t="str">
            <v>ADITIVO PLASTIFICANTE E ESTABILIZADOR PARA ARGAMASSAS DE ASSENTAMENTO E REBOCO</v>
          </cell>
          <cell r="D4462" t="str">
            <v>18L</v>
          </cell>
          <cell r="E4462">
            <v>116.67</v>
          </cell>
        </row>
        <row r="4463">
          <cell r="A4463">
            <v>37539</v>
          </cell>
          <cell r="B4463" t="str">
            <v>INSUMO NACIONAL CAIXA</v>
          </cell>
          <cell r="C4463" t="str">
            <v>PLACA DE SINALIZACAO DE SEGURANCA CONTRA INCENDIO, FOTOLUMINESCENTE, RETANGULAR, *13 X 26* CM, EM PVC *2* MM ANTI-CHAMAS(SIMBOLOS, CORES E PICTOGRAMAS CONFORME NBR 13434)</v>
          </cell>
          <cell r="D4463" t="str">
            <v>UN</v>
          </cell>
          <cell r="E4463">
            <v>19.510000000000002</v>
          </cell>
        </row>
        <row r="4464">
          <cell r="A4464">
            <v>37540</v>
          </cell>
          <cell r="B4464" t="str">
            <v>INSUMO NACIONAL CAIXA</v>
          </cell>
          <cell r="C4464" t="str">
            <v>PROJETOR DE ARGAMASSA, CAPACIDADE DE PROJECAO 1,5 M3/H, ALCANCE DA PROJECAO 30 ATE 60 M, MOTOR ELETRICO TRIFASICO</v>
          </cell>
          <cell r="D4464" t="str">
            <v>UN</v>
          </cell>
          <cell r="E4464">
            <v>53597.77</v>
          </cell>
        </row>
        <row r="4465">
          <cell r="A4465">
            <v>37544</v>
          </cell>
          <cell r="B4465" t="str">
            <v>INSUMO NACIONAL CAIXA</v>
          </cell>
          <cell r="C4465" t="str">
            <v>MISTURADOR DE ARGAMASSA, EIXO HORIZONTAL, CAPACIDADE DE MISTURA 300 KG, MOTOR ELETRICO TRIFASICO 220/380 V, POTENCIA 5 CV</v>
          </cell>
          <cell r="D4465" t="str">
            <v>UN</v>
          </cell>
          <cell r="E4465">
            <v>8712.49</v>
          </cell>
        </row>
        <row r="4466">
          <cell r="A4466">
            <v>37545</v>
          </cell>
          <cell r="B4466" t="str">
            <v>INSUMO NACIONAL CAIXA</v>
          </cell>
          <cell r="C4466" t="str">
            <v>MISTURADOR DE ARGAMASSA, EIXO HORIZONTAL, CAPACIDADE DE MISTURA 600 KG, MOTOR ELETRICO TRIFASICO 220/380 V, POTENCIA 7,5CV</v>
          </cell>
          <cell r="D4466" t="str">
            <v>UN</v>
          </cell>
          <cell r="E4466">
            <v>10366.69</v>
          </cell>
        </row>
        <row r="4467">
          <cell r="A4467">
            <v>37546</v>
          </cell>
          <cell r="B4467" t="str">
            <v>INSUMO NACIONAL CAIXA</v>
          </cell>
          <cell r="C4467" t="str">
            <v>MISTURADOR DE ARGAMASSA, EIXO HORIZONTAL, CAPACIDADE DE MISTURA 160 KG, MOTOR ELETRICO TRIFASICO 220/380 V, POTENCIA 3 CV</v>
          </cell>
          <cell r="D4467" t="str">
            <v>UN</v>
          </cell>
          <cell r="E4467">
            <v>8237.4500000000007</v>
          </cell>
        </row>
        <row r="4468">
          <cell r="A4468">
            <v>37548</v>
          </cell>
          <cell r="B4468" t="str">
            <v>INSUMO NACIONAL CAIXA</v>
          </cell>
          <cell r="C4468" t="str">
            <v>PROJETOR DE ARGAMASSA, CAPACIDADE DE PROJECAO 2,0 M3/H, ALCANCE DA PROJECAO ATE 50 M, MOTOR ELETRICO TRIFASICO</v>
          </cell>
          <cell r="D4468" t="str">
            <v>UN</v>
          </cell>
          <cell r="E4468">
            <v>71043.570000000007</v>
          </cell>
        </row>
        <row r="4469">
          <cell r="A4469">
            <v>37549</v>
          </cell>
          <cell r="B4469" t="str">
            <v>INSUMO NACIONAL CAIXA</v>
          </cell>
          <cell r="C4469" t="str">
            <v>BETONEIRA CAPACIDADE NOMINAL 250 L, CAPACIDADE DE MISTURA  200 L, MOTOR ELETRICO TRIFASICO 220/380 V POTENCIA 1 CV, SEMCARREGADOR</v>
          </cell>
          <cell r="D4469" t="str">
            <v>UN</v>
          </cell>
          <cell r="E4469">
            <v>2358.1</v>
          </cell>
        </row>
        <row r="4470">
          <cell r="A4470">
            <v>37552</v>
          </cell>
          <cell r="B4470" t="str">
            <v>INSUMO NACIONAL CAIXA</v>
          </cell>
          <cell r="C4470" t="str">
            <v>ARGAMASSA INDUSTRIALIZADA PARA CHAPISCO ROLADO</v>
          </cell>
          <cell r="D4470" t="str">
            <v>KG</v>
          </cell>
          <cell r="E4470">
            <v>2.19</v>
          </cell>
        </row>
        <row r="4471">
          <cell r="A4471">
            <v>37553</v>
          </cell>
          <cell r="B4471" t="str">
            <v>INSUMO NACIONAL CAIXA</v>
          </cell>
          <cell r="C4471" t="str">
            <v>ARGAMASSA INDUSTRIALIZADA PARA CHAPISCO COLANTE</v>
          </cell>
          <cell r="D4471" t="str">
            <v>KG</v>
          </cell>
          <cell r="E4471">
            <v>1.72</v>
          </cell>
        </row>
        <row r="4472">
          <cell r="A4472">
            <v>37554</v>
          </cell>
          <cell r="B4472" t="str">
            <v>INSUMO NACIONAL CAIXA</v>
          </cell>
          <cell r="C4472" t="str">
            <v>ESGUICHO JATO REGULAVEL, TIPO ELKHART, ENGATE RAPIDO 1 1/2",PARA COMBATE A INCENDIO</v>
          </cell>
          <cell r="D4472" t="str">
            <v>UN</v>
          </cell>
          <cell r="E4472">
            <v>140.76</v>
          </cell>
        </row>
        <row r="4473">
          <cell r="A4473">
            <v>37555</v>
          </cell>
          <cell r="B4473" t="str">
            <v>INSUMO NACIONAL CAIXA</v>
          </cell>
          <cell r="C4473" t="str">
            <v>ESGUICHO JATO REGULAVEL, TIPO ELKHART, ENGATE RAPIDO 2 1/2",PARA COMBATE A INCENDIO</v>
          </cell>
          <cell r="D4473" t="str">
            <v>UN</v>
          </cell>
          <cell r="E4473">
            <v>171.22</v>
          </cell>
        </row>
        <row r="4474">
          <cell r="A4474">
            <v>37556</v>
          </cell>
          <cell r="B4474" t="str">
            <v>INSUMO NACIONAL CAIXA</v>
          </cell>
          <cell r="C4474" t="str">
            <v>PLACA DE SINALIZACAO DE SEGURANCA CONTRA INCENDIO, FOTOLUMINESCENTE, QUADRADA, *20 X 20* CM, EM PVC *2* MM ANTI-CHAMAS (SIMBOLOS, CORES E PICTOGRAMAS CONFORME NBR 13434)</v>
          </cell>
          <cell r="D4474" t="str">
            <v>UN</v>
          </cell>
          <cell r="E4474">
            <v>22.56</v>
          </cell>
        </row>
        <row r="4475">
          <cell r="A4475">
            <v>37557</v>
          </cell>
          <cell r="B4475" t="str">
            <v>INSUMO NACIONAL CAIXA</v>
          </cell>
          <cell r="C4475" t="str">
            <v>PLACA DE SINALIZACAO DE SEGURANCA CONTRA INCENDIO, FOTOLUMINESCENTE, QUADRADA, *14 X 14* CM, EM PVC *2* MM ANTI-CHAMAS (SIMBOLOS, CORES E PICTOGRAMAS CONFORME NBR 13434)</v>
          </cell>
          <cell r="D4475" t="str">
            <v>UN</v>
          </cell>
          <cell r="E4475">
            <v>11.66</v>
          </cell>
        </row>
        <row r="4476">
          <cell r="A4476">
            <v>37558</v>
          </cell>
          <cell r="B4476" t="str">
            <v>INSUMO NACIONAL CAIXA</v>
          </cell>
          <cell r="C4476" t="str">
            <v>PLACA DE SINALIZACAO DE SEGURANCA CONTRA INCENDIO, FOTOLUMINESCENTE, RETANGULAR, *20 X 40* CM, EM PVC *2* MM ANTI-CHAMAS(SIMBOLOS, CORES E PICTOGRAMAS CONFORME NBR 13434)</v>
          </cell>
          <cell r="D4476" t="str">
            <v>UN</v>
          </cell>
          <cell r="E4476">
            <v>36.369999999999997</v>
          </cell>
        </row>
        <row r="4477">
          <cell r="A4477">
            <v>37559</v>
          </cell>
          <cell r="B4477" t="str">
            <v>INSUMO NACIONAL CAIXA</v>
          </cell>
          <cell r="C4477" t="str">
            <v>PLACA DE SINALIZACAO DE SEGURANCA CONTRA INCENDIO, FOTOLUMINESCENTE, RETANGULAR, *12 X 40* CM, EM PVC *2* MM ANTI-CHAMAS(SIMBOLOS, CORES E PICTOGRAMAS CONFORME NBR 13434)</v>
          </cell>
          <cell r="D4477" t="str">
            <v>UN</v>
          </cell>
          <cell r="E4477">
            <v>27.68</v>
          </cell>
        </row>
        <row r="4478">
          <cell r="A4478">
            <v>37560</v>
          </cell>
          <cell r="B4478" t="str">
            <v>INSUMO NACIONAL CAIXA</v>
          </cell>
          <cell r="C4478" t="str">
            <v>PLACA DE SINALIZACAO DE SEGURANCA CONTRA INCENDIO - ALERTA,TRIANGULAR, BASE DE *30* CM, EM PVC *2* MM ANTI-CHAMAS (SIMBOLOS, CORES E PICTOGRAMAS CONFORME NBR 13434)</v>
          </cell>
          <cell r="D4478" t="str">
            <v>UN</v>
          </cell>
          <cell r="E4478">
            <v>38.4</v>
          </cell>
        </row>
        <row r="4479">
          <cell r="A4479">
            <v>37561</v>
          </cell>
          <cell r="B4479" t="str">
            <v>INSUMO NACIONAL CAIXA</v>
          </cell>
          <cell r="C4479" t="str">
            <v>PORTAO DE CORRER EM CHAPA TIPO PAINEL LAMBRIL QUADRADO, COMPORTA SOCIAL COMPLETA INCLUIDA, COM REQUADRO, ACABAMENTO NATURAL, COM TRILHOS E ROLDANAS</v>
          </cell>
          <cell r="D4479" t="str">
            <v>M2</v>
          </cell>
          <cell r="E4479">
            <v>400.17</v>
          </cell>
        </row>
        <row r="4480">
          <cell r="A4480">
            <v>37562</v>
          </cell>
          <cell r="B4480" t="str">
            <v>INSUMO NACIONAL CAIXA</v>
          </cell>
          <cell r="C4480" t="str">
            <v>PORTAO DE CORRER EM GRADIL FIXO DE BARRA DE FERRO CHATA DE 3X 1/4" NA VERTICAL, SEM REQUADRO, ACABAMENTO NATURAL, COM TRILHOS E ROLDANAS</v>
          </cell>
          <cell r="D4480" t="str">
            <v>M2</v>
          </cell>
          <cell r="E4480">
            <v>256.67</v>
          </cell>
        </row>
        <row r="4481">
          <cell r="A4481">
            <v>37563</v>
          </cell>
          <cell r="B4481" t="str">
            <v>INSUMO NACIONAL CAIXA</v>
          </cell>
          <cell r="C4481" t="str">
            <v>PORTAO BASCULANTE, MANUAL, EM CHAPA TIPO LAMBRIL QUADRADO, COM REQUADRO, ACABAMENTO NATURAL</v>
          </cell>
          <cell r="D4481" t="str">
            <v>M2</v>
          </cell>
          <cell r="E4481">
            <v>275.45999999999998</v>
          </cell>
        </row>
        <row r="4482">
          <cell r="A4482">
            <v>37585</v>
          </cell>
          <cell r="B4482" t="str">
            <v>INSUMO NACIONAL CAIXA</v>
          </cell>
          <cell r="C4482" t="str">
            <v>PORTINHOLA DE ABRIR EM ALUMINIO DE 60 X 80 CM, VENEZIANA VENTILADA 1 FOLHA, ACABAMENTO ANODIZADO NATURAL</v>
          </cell>
          <cell r="D4482" t="str">
            <v>UN</v>
          </cell>
          <cell r="E4482">
            <v>218.89</v>
          </cell>
        </row>
        <row r="4483">
          <cell r="A4483">
            <v>37586</v>
          </cell>
          <cell r="B4483" t="str">
            <v>INSUMO NACIONAL CAIXA</v>
          </cell>
          <cell r="C4483" t="str">
            <v>PINO DE ACO COM ARRUELA CONICA, DIAMETRO ARRUELA = *23* MM ECOMP HASTE = *27* MM (ACAO INDIRETA)</v>
          </cell>
          <cell r="D4483" t="str">
            <v>CENTO</v>
          </cell>
          <cell r="E4483">
            <v>36.4</v>
          </cell>
        </row>
        <row r="4484">
          <cell r="A4484">
            <v>37587</v>
          </cell>
          <cell r="B4484" t="str">
            <v>INSUMO NACIONAL CAIXA</v>
          </cell>
          <cell r="C4484" t="str">
            <v>MISTURADOR MONOCOMANDO PARA CHUVEIRO, BASE BRUTA E ACABAMENTO CROMADO</v>
          </cell>
          <cell r="D4484" t="str">
            <v>UN</v>
          </cell>
          <cell r="E4484">
            <v>257.95</v>
          </cell>
        </row>
        <row r="4485">
          <cell r="A4485">
            <v>37588</v>
          </cell>
          <cell r="B4485" t="str">
            <v>INSUMO NACIONAL CAIXA</v>
          </cell>
          <cell r="C4485" t="str">
            <v>VALVULA EM METAL CROMADO PARA TANQUE, 1.1/2 " SEM LADRAO</v>
          </cell>
          <cell r="D4485" t="str">
            <v>UN</v>
          </cell>
          <cell r="E4485">
            <v>24.26</v>
          </cell>
        </row>
        <row r="4486">
          <cell r="A4486">
            <v>37589</v>
          </cell>
          <cell r="B4486" t="str">
            <v>INSUMO NACIONAL CAIXA</v>
          </cell>
          <cell r="C4486" t="str">
            <v>TANQUE SIMPLES EM MARMORE SINTETICO COM COLUNA, CAPACIDADE *22* L, *60 X 46* CM</v>
          </cell>
          <cell r="D4486" t="str">
            <v>UN</v>
          </cell>
          <cell r="E4486">
            <v>250.79</v>
          </cell>
        </row>
        <row r="4487">
          <cell r="A4487">
            <v>37590</v>
          </cell>
          <cell r="B4487" t="str">
            <v>INSUMO NACIONAL CAIXA</v>
          </cell>
          <cell r="C4487" t="str">
            <v>SUPORTE MAO-FRANCESA EM ACO, ABAS IGUAIS 30 CM, CAPACIDADE MINIMA 60 KG, BRANCO</v>
          </cell>
          <cell r="D4487" t="str">
            <v>UN</v>
          </cell>
          <cell r="E4487">
            <v>16.7</v>
          </cell>
        </row>
        <row r="4488">
          <cell r="A4488">
            <v>37591</v>
          </cell>
          <cell r="B4488" t="str">
            <v>INSUMO NACIONAL CAIXA</v>
          </cell>
          <cell r="C4488" t="str">
            <v>SUPORTE MAO-FRANCESA EM ACO, ABAS IGUAIS 40 CM, CAPACIDADE MINIMA 70 KG, BRANCO</v>
          </cell>
          <cell r="D4488" t="str">
            <v>UN</v>
          </cell>
          <cell r="E4488">
            <v>23.23</v>
          </cell>
        </row>
        <row r="4489">
          <cell r="A4489">
            <v>37592</v>
          </cell>
          <cell r="B4489" t="str">
            <v>INSUMO NACIONAL CAIXA</v>
          </cell>
          <cell r="C4489" t="str">
            <v>BLOCO CERAMICO DE VEDACAO COM FUROS NA VERTICAL, 9 X 19 X 39CM - 4,5 MPA (NBR 15270)</v>
          </cell>
          <cell r="D4489" t="str">
            <v>UN</v>
          </cell>
          <cell r="E4489">
            <v>1.2</v>
          </cell>
        </row>
        <row r="4490">
          <cell r="A4490">
            <v>37593</v>
          </cell>
          <cell r="B4490" t="str">
            <v>INSUMO NACIONAL CAIXA</v>
          </cell>
          <cell r="C4490" t="str">
            <v>BLOCO CERAMICO DE VEDACAO COM FUROS NA VERTICAL, 14 X 19 X 39 CM - 4,5 MPA (NBR 15270)</v>
          </cell>
          <cell r="D4490" t="str">
            <v>UN</v>
          </cell>
          <cell r="E4490">
            <v>1.61</v>
          </cell>
        </row>
        <row r="4491">
          <cell r="A4491">
            <v>37594</v>
          </cell>
          <cell r="B4491" t="str">
            <v>INSUMO NACIONAL CAIXA</v>
          </cell>
          <cell r="C4491" t="str">
            <v>BLOCO CERAMICO DE VEDACAO COM FUROS NA VERTICAL, 19 X 19 X 39 CM - 4,5 MPA (NBR 15270)</v>
          </cell>
          <cell r="D4491" t="str">
            <v>UN</v>
          </cell>
          <cell r="E4491">
            <v>1.97</v>
          </cell>
        </row>
        <row r="4492">
          <cell r="A4492">
            <v>37595</v>
          </cell>
          <cell r="B4492" t="str">
            <v>INSUMO NACIONAL CAIXA</v>
          </cell>
          <cell r="C4492" t="str">
            <v>ARGAMASSA COLANTE TIPO ACIII</v>
          </cell>
          <cell r="D4492" t="str">
            <v>KG</v>
          </cell>
          <cell r="E4492">
            <v>1.54</v>
          </cell>
        </row>
        <row r="4493">
          <cell r="A4493">
            <v>37596</v>
          </cell>
          <cell r="B4493" t="str">
            <v>INSUMO NACIONAL CAIXA</v>
          </cell>
          <cell r="C4493" t="str">
            <v>ARGAMASSA COLANTE TIPO ACIII E</v>
          </cell>
          <cell r="D4493" t="str">
            <v>KG</v>
          </cell>
          <cell r="E4493">
            <v>2.29</v>
          </cell>
        </row>
        <row r="4494">
          <cell r="A4494">
            <v>37597</v>
          </cell>
          <cell r="B4494" t="str">
            <v>INSUMO NACIONAL CAIXA</v>
          </cell>
          <cell r="C4494" t="str">
            <v>BATE-ESTACAS POR GRAVIDADE, POTENCIA160 HP, PESO DO MARTELOATE 3 TONELADAS</v>
          </cell>
          <cell r="D4494" t="str">
            <v>UN</v>
          </cell>
          <cell r="E4494">
            <v>262812.5</v>
          </cell>
        </row>
        <row r="4495">
          <cell r="A4495">
            <v>37598</v>
          </cell>
          <cell r="B4495" t="str">
            <v>INSUMO NACIONAL CAIXA</v>
          </cell>
          <cell r="C4495" t="str">
            <v>CONJUNTO MONTADO ESTOPIM COM ESPOLETA COMUM NUMERO 8, COM CABECA ACENDEDORA, 1,5 M</v>
          </cell>
          <cell r="D4495" t="str">
            <v>UN</v>
          </cell>
          <cell r="E4495">
            <v>3.15</v>
          </cell>
        </row>
        <row r="4496">
          <cell r="A4496">
            <v>37599</v>
          </cell>
          <cell r="B4496" t="str">
            <v>INSUMO NACIONAL CAIXA</v>
          </cell>
          <cell r="C4496" t="str">
            <v>ACESSORIO INICIADOR NAO ELETRICO, TUBO DE 6 M, TEMPO DE RETARDO DE *160* MS</v>
          </cell>
          <cell r="D4496" t="str">
            <v>UN</v>
          </cell>
          <cell r="E4496">
            <v>8.06</v>
          </cell>
        </row>
        <row r="4497">
          <cell r="A4497">
            <v>37600</v>
          </cell>
          <cell r="B4497" t="str">
            <v>INSUMO NACIONAL CAIXA</v>
          </cell>
          <cell r="C4497" t="str">
            <v>ACESSORIO DE LIGACAO NAO ELETRICO, TUBO DE 6 M</v>
          </cell>
          <cell r="D4497" t="str">
            <v>UN</v>
          </cell>
          <cell r="E4497">
            <v>8.66</v>
          </cell>
        </row>
        <row r="4498">
          <cell r="A4498">
            <v>37601</v>
          </cell>
          <cell r="B4498" t="str">
            <v>INSUMO NACIONAL CAIXA</v>
          </cell>
          <cell r="C4498" t="str">
            <v>CORDEL DETONANTE, NP 05 G/M</v>
          </cell>
          <cell r="D4498" t="str">
            <v>M</v>
          </cell>
          <cell r="E4498">
            <v>0.7</v>
          </cell>
        </row>
        <row r="4499">
          <cell r="A4499">
            <v>37623</v>
          </cell>
          <cell r="B4499" t="str">
            <v>INSUMO NACIONAL CAIXA</v>
          </cell>
          <cell r="C4499" t="str">
            <v>OPERADOR DE BETONEIRA ESTACIONARIA/MISTURADOR (COLETADO CAIXA)</v>
          </cell>
          <cell r="D4499" t="str">
            <v>H</v>
          </cell>
          <cell r="E4499">
            <v>11.35</v>
          </cell>
        </row>
        <row r="4500">
          <cell r="A4500">
            <v>37712</v>
          </cell>
          <cell r="B4500" t="str">
            <v>INSUMO NACIONAL CAIXA</v>
          </cell>
          <cell r="C4500" t="str">
            <v>TELA ARAME GALVANIZADO REVESTIDO COM PVC, MALHA HEXAGONAL DUPLA TORCAO, 8 X 10 CM (ZN/AL + PVC), FIO *2,4* MM</v>
          </cell>
          <cell r="D4500" t="str">
            <v>M2</v>
          </cell>
          <cell r="E4500">
            <v>33.270000000000003</v>
          </cell>
        </row>
        <row r="4501">
          <cell r="A4501">
            <v>37727</v>
          </cell>
          <cell r="B4501" t="str">
            <v>INSUMO NACIONAL CAIXA</v>
          </cell>
          <cell r="C4501" t="str">
            <v>CARROCERIA FIXA ABERTA DE MADEIRA PARA TRANSPORTE GERAL DE CARGA SECA DIMENSOES APROXIMADAS 2,25 X 4,10 X 0,50 M (INCLUIMONTAGEM, NAO INCLUI CAMINHAO)</v>
          </cell>
          <cell r="D4501" t="str">
            <v>UN</v>
          </cell>
          <cell r="E4501">
            <v>6410</v>
          </cell>
        </row>
        <row r="4502">
          <cell r="A4502">
            <v>37728</v>
          </cell>
          <cell r="B4502" t="str">
            <v>INSUMO NACIONAL CAIXA</v>
          </cell>
          <cell r="C4502" t="str">
            <v>CARROCERIA FIXA ABERTA DE MADEIRA PARA TRANSPORTE GERAL DE CARGA SECA DIMENSOES APROXIMADAS 2,5 X 5,5 X 0,50 M (INCLUI MONTAGEM, NAO INCLUI CAMINHAO)</v>
          </cell>
          <cell r="D4502" t="str">
            <v>UN</v>
          </cell>
          <cell r="E4502">
            <v>8696.08</v>
          </cell>
        </row>
        <row r="4503">
          <cell r="A4503">
            <v>37729</v>
          </cell>
          <cell r="B4503" t="str">
            <v>INSUMO NACIONAL CAIXA</v>
          </cell>
          <cell r="C4503" t="str">
            <v>CARROCERIA FIXA ABERTA DE MADEIRA PARA TRANSPORTE GERAL DE CARGA SECA DIMENSOES APROXIMADAS 2,5 X 6,00 X 0,50 M (INCLUIMONTAGEM, NAO INCLUI CAMINHAO)</v>
          </cell>
          <cell r="D4503" t="str">
            <v>UN</v>
          </cell>
          <cell r="E4503">
            <v>9413.2800000000007</v>
          </cell>
        </row>
        <row r="4504">
          <cell r="A4504">
            <v>37730</v>
          </cell>
          <cell r="B4504" t="str">
            <v>INSUMO NACIONAL CAIXA</v>
          </cell>
          <cell r="C4504" t="str">
            <v>CARROCERIA FIXA ABERTA DE MADEIRA PARA TRANSPORTE GERAL DE CARGA SECA DIMENSOES APROXIMADAS 2,5 X 6,5 X 0,50 M (INCLUI MONTAGEM, NAO INCLUI CAMINHAO)</v>
          </cell>
          <cell r="D4504" t="str">
            <v>UN</v>
          </cell>
          <cell r="E4504">
            <v>10130.48</v>
          </cell>
        </row>
        <row r="4505">
          <cell r="A4505">
            <v>37731</v>
          </cell>
          <cell r="B4505" t="str">
            <v>INSUMO NACIONAL CAIXA</v>
          </cell>
          <cell r="C4505" t="str">
            <v>CARROCERIA FIXA ABERTA DE MADEIRA PARA TRANSPORTE GERAL DE CARGA SECA DIMENSOES APROXIMADAS 2,5 X 7,00 X 0,50 M (INCLUIMONTAGEM, NAO INCLUI CAMINHAO)</v>
          </cell>
          <cell r="D4505" t="str">
            <v>UN</v>
          </cell>
          <cell r="E4505">
            <v>10847.69</v>
          </cell>
        </row>
        <row r="4506">
          <cell r="A4506">
            <v>37732</v>
          </cell>
          <cell r="B4506" t="str">
            <v>INSUMO NACIONAL CAIXA</v>
          </cell>
          <cell r="C4506" t="str">
            <v>CARROCERIA FIXA ABERTA DE MADEIRA PARA TRANSPORTE GERAL DE CARGA SECA DIMENSOES APROXIMADAS 2,5 X 7,5 X 0,50 M (INCLUI MONTAGEM, NAO INCLUI CAMINHAO)</v>
          </cell>
          <cell r="D4506" t="str">
            <v>UN</v>
          </cell>
          <cell r="E4506">
            <v>12371.74</v>
          </cell>
        </row>
        <row r="4507">
          <cell r="A4507">
            <v>37733</v>
          </cell>
          <cell r="B4507" t="str">
            <v>INSUMO NACIONAL CAIXA</v>
          </cell>
          <cell r="C4507" t="str">
            <v>CACAMBA METALICA BASCULANTE COM CAPACIDADE DE 6 M3 (INCLUI MONTAGEM, NAO INCLUI CAMINHAO)</v>
          </cell>
          <cell r="D4507" t="str">
            <v>UN</v>
          </cell>
          <cell r="E4507">
            <v>20619.580000000002</v>
          </cell>
        </row>
        <row r="4508">
          <cell r="A4508">
            <v>37734</v>
          </cell>
          <cell r="B4508" t="str">
            <v>INSUMO NACIONAL CAIXA</v>
          </cell>
          <cell r="C4508" t="str">
            <v>CACAMBA METALICA BASCULANTE COM CAPACIDADE DE 10 M3 (INCLUIMONTAGEM, NAO INCLUI CAMINHAO)</v>
          </cell>
          <cell r="D4508" t="str">
            <v>UN</v>
          </cell>
          <cell r="E4508">
            <v>27500.240000000002</v>
          </cell>
        </row>
        <row r="4509">
          <cell r="A4509">
            <v>37735</v>
          </cell>
          <cell r="B4509" t="str">
            <v>INSUMO NACIONAL CAIXA</v>
          </cell>
          <cell r="C4509" t="str">
            <v>CACAMBA METALICA BASCULANTE COM CAPACIDADE DE 8 M3 (INCLUI MONTAGEM, NAO INCLUI CAMINHAO)</v>
          </cell>
          <cell r="D4509" t="str">
            <v>UN</v>
          </cell>
          <cell r="E4509">
            <v>24846.59</v>
          </cell>
        </row>
        <row r="4510">
          <cell r="A4510">
            <v>37736</v>
          </cell>
          <cell r="B4510" t="str">
            <v>INSUMO NACIONAL CAIXA</v>
          </cell>
          <cell r="C4510" t="str">
            <v>TANQUE DE ACO CARBONO NAO REVESTIDO, PARA TRANSPORTE DE AGUACOM CAPACIDADE DE 10 M3, COM BOMBA CENTRIFUGA POR TOMADA DEFORCA, VAZAO MAXIMA *75* M3/H (INCLUI MONTAGEM, NAO INCLUICAMINHAO)</v>
          </cell>
          <cell r="D4510" t="str">
            <v>UN</v>
          </cell>
          <cell r="E4510">
            <v>19000</v>
          </cell>
        </row>
        <row r="4511">
          <cell r="A4511">
            <v>37737</v>
          </cell>
          <cell r="B4511" t="str">
            <v>INSUMO NACIONAL CAIXA</v>
          </cell>
          <cell r="C4511" t="str">
            <v>TANQUE DE ACO PARA TRANSPORTE DE AGUA COM CAPACIDADE DE 8 M3(INCLUI MONTAGEM, NAO INCLUI CAMINHAO)</v>
          </cell>
          <cell r="D4511" t="str">
            <v>UN</v>
          </cell>
          <cell r="E4511">
            <v>12613.71</v>
          </cell>
        </row>
        <row r="4512">
          <cell r="A4512">
            <v>37738</v>
          </cell>
          <cell r="B4512" t="str">
            <v>INSUMO NACIONAL CAIXA</v>
          </cell>
          <cell r="C4512" t="str">
            <v>TANQUE DE ACO PARA TRANSPORTE DE AGUA COM CAPACIDADE DE 6 M3(INCLUI MONTAGEM, NAO INCLUI CAMINHAO)</v>
          </cell>
          <cell r="D4512" t="str">
            <v>UN</v>
          </cell>
          <cell r="E4512">
            <v>15854.51</v>
          </cell>
        </row>
        <row r="4513">
          <cell r="A4513">
            <v>37739</v>
          </cell>
          <cell r="B4513" t="str">
            <v>INSUMO NACIONAL CAIXA</v>
          </cell>
          <cell r="C4513" t="str">
            <v>TANQUE DE ACO PARA TRANSPORTE DE AGUA COM CAPACIDADE DE 14 M3 (INCLUI MONTAGEM, NAO INCLUI CAMINHAO)</v>
          </cell>
          <cell r="D4513" t="str">
            <v>UN</v>
          </cell>
          <cell r="E4513">
            <v>23384.61</v>
          </cell>
        </row>
        <row r="4514">
          <cell r="A4514">
            <v>37740</v>
          </cell>
          <cell r="B4514" t="str">
            <v>INSUMO NACIONAL CAIXA</v>
          </cell>
          <cell r="C4514" t="str">
            <v>TANQUE DE ACO PARA TRANSPORTE DE AGUA COM CAPACIDADE DE 4 M3(INCLUI MONTAGEM, NAO INCLUI CAMINHAO)</v>
          </cell>
          <cell r="D4514" t="str">
            <v>UN</v>
          </cell>
          <cell r="E4514">
            <v>13344.48</v>
          </cell>
        </row>
        <row r="4515">
          <cell r="A4515">
            <v>37741</v>
          </cell>
          <cell r="B4515" t="str">
            <v>INSUMO NACIONAL CAIXA</v>
          </cell>
          <cell r="C4515" t="str">
            <v>SEMIRREBOQUE COM TRES EIXOS, PARA TRANSPORTE DE CARGA SECA,DIMENSOES APROXIMADAS 2,60 X 12,50 X 0,50 M (NAO INCLUI CAVALO MECANICO)</v>
          </cell>
          <cell r="D4515" t="str">
            <v>UN</v>
          </cell>
          <cell r="E4515">
            <v>72796.08</v>
          </cell>
        </row>
        <row r="4516">
          <cell r="A4516">
            <v>37743</v>
          </cell>
          <cell r="B4516" t="str">
            <v>INSUMO NACIONAL CAIXA</v>
          </cell>
          <cell r="C4516" t="str">
            <v>SEMIRREBOQUE COM DOIS EIXOS EM TANDEM TIPO BASCULANTE COM CACAMBA METALICA 14 M3  (INCLUI MONTAGEM, NAO INCLUI CAVALO MECANICO)</v>
          </cell>
          <cell r="D4516" t="str">
            <v>UN</v>
          </cell>
          <cell r="E4516">
            <v>80057.759999999995</v>
          </cell>
        </row>
        <row r="4517">
          <cell r="A4517">
            <v>37744</v>
          </cell>
          <cell r="B4517" t="str">
            <v>INSUMO NACIONAL CAIXA</v>
          </cell>
          <cell r="C4517" t="str">
            <v>SEMIRREBOQUE COM TRES EIXOS EM TANDEM TIPO BASCULANTE COM CACAMBA METALICA 18 M3 (INCLUI MONTAGEM, NAO INCLUI CAVALO MECANICO)</v>
          </cell>
          <cell r="D4517" t="str">
            <v>UN</v>
          </cell>
          <cell r="E4517">
            <v>94132.86</v>
          </cell>
        </row>
        <row r="4518">
          <cell r="A4518">
            <v>37745</v>
          </cell>
          <cell r="B4518" t="str">
            <v>INSUMO NACIONAL CAIXA</v>
          </cell>
          <cell r="C4518" t="str">
            <v>CAMINHAO TOCO, PESO BRUTO TOTAL 13000 KG, CARGA UTIL MAXIMA7925 KG, DISTANCIA ENTRE EIXOS 4,80 M, POTENCIA 189 CV (INCLUI CABINE E CHASSI, NAO INCLUI CARROCERIA)</v>
          </cell>
          <cell r="D4518" t="str">
            <v>UN</v>
          </cell>
          <cell r="E4518">
            <v>180000</v>
          </cell>
        </row>
        <row r="4519">
          <cell r="A4519">
            <v>37746</v>
          </cell>
          <cell r="B4519" t="str">
            <v>INSUMO NACIONAL CAIXA</v>
          </cell>
          <cell r="C4519" t="str">
            <v>CAMINHAO TOCO, PESO BRUTO TOTAL 9000 KG, CARGA UTIL MAXIMA 5940 KG, DISTANCIA ENTRE EIXOS 3,69 M, POTENCIA 177 CV (INCLUI CABINE E CHASSI, NAO INCLUI CARROCERIA)</v>
          </cell>
          <cell r="D4519" t="str">
            <v>UN</v>
          </cell>
          <cell r="E4519">
            <v>161743.66</v>
          </cell>
        </row>
        <row r="4520">
          <cell r="A4520">
            <v>37747</v>
          </cell>
          <cell r="B4520" t="str">
            <v>INSUMO NACIONAL CAIXA</v>
          </cell>
          <cell r="C4520" t="str">
            <v>CAMINHAO TRUCADO, PESO BRUTO TOTAL 23000 KG, CARGA UTIL MAXIMA 15935 KG, DISTANCIA ENTRE EIXOS 4,80 M, POTENCIA 230 CV (INCLUI CABINE E CHASSI, NAO INCLUI CARROCERIA)</v>
          </cell>
          <cell r="D4520" t="str">
            <v>UN</v>
          </cell>
          <cell r="E4520">
            <v>233715.18</v>
          </cell>
        </row>
        <row r="4521">
          <cell r="A4521">
            <v>37748</v>
          </cell>
          <cell r="B4521" t="str">
            <v>INSUMO NACIONAL CAIXA</v>
          </cell>
          <cell r="C4521" t="str">
            <v>CAMINHAO TOCO, PESO BRUTO TOTAL 14300 KG, CARGA UTIL MAXIMA9710 KG, DISTANCIA ENTRE EIXOS 3,56 M, POTENCIA 185 CV (INCLUI CABINE E CHASSI, NAO INCLUI CARROCERIA)</v>
          </cell>
          <cell r="D4521" t="str">
            <v>UN</v>
          </cell>
          <cell r="E4521">
            <v>191363.92</v>
          </cell>
        </row>
        <row r="4522">
          <cell r="A4522">
            <v>37749</v>
          </cell>
          <cell r="B4522" t="str">
            <v>INSUMO NACIONAL CAIXA</v>
          </cell>
          <cell r="C4522" t="str">
            <v>CAMINHAO TRUCADO, PESO BRUTO TOTAL 23000 KG, CARGA UTIL MAXIMA 16360 KG, CABINE ESTENDIDA, DISTANCIA ENTRE EIXOS 3,56 M,POTENCIA 275 CV (INCLUI CABINE E CHASSI, NAO INCLUI CARROCERIA)</v>
          </cell>
          <cell r="D4522" t="str">
            <v>UN</v>
          </cell>
          <cell r="E4522">
            <v>243797.47</v>
          </cell>
        </row>
        <row r="4523">
          <cell r="A4523">
            <v>37750</v>
          </cell>
          <cell r="B4523" t="str">
            <v>INSUMO NACIONAL CAIXA</v>
          </cell>
          <cell r="C4523" t="str">
            <v>CAMINHAO TOCO, PESO BRUTO TOTAL 9600 KG, CARGA UTIL MAXIMA 6110 KG, DISTANCIA ENTRE EIXOS 3,70 M, POTENCIA 156 CV (INCLUI CABINE E CHASSI, NAO INCLUI CARROCERIA)</v>
          </cell>
          <cell r="D4523" t="str">
            <v>UN</v>
          </cell>
          <cell r="E4523">
            <v>161174.04999999999</v>
          </cell>
        </row>
        <row r="4524">
          <cell r="A4524">
            <v>37751</v>
          </cell>
          <cell r="B4524" t="str">
            <v>INSUMO NACIONAL CAIXA</v>
          </cell>
          <cell r="C4524" t="str">
            <v>CAMINHAO TRUCADO, PESO BRUTO TOTAL 23000 KG, CARGA UTIL MAXIMA 16190 KG, DISTANCIA ENTRE EIXOS 3,60 M, POTENCIA 286 CV (INCLUI CABINE E CHASSI, NAO INCLUI CARROCERIA)</v>
          </cell>
          <cell r="D4524" t="str">
            <v>UN</v>
          </cell>
          <cell r="E4524">
            <v>246645.57</v>
          </cell>
        </row>
        <row r="4525">
          <cell r="A4525">
            <v>37752</v>
          </cell>
          <cell r="B4525" t="str">
            <v>INSUMO NACIONAL CAIXA</v>
          </cell>
          <cell r="C4525" t="str">
            <v>CAMINHAO TOCO, PESO BRUTO TOTAL 16000 KG, CARGA UTIL MAXIMA11130 KG, DISTANCIA ENTRE EIXOS 5,36 M, POTENCIA 185 CV (INCLUI CABINE E CHASSI, NAO INCLUI CARROCERIA)</v>
          </cell>
          <cell r="D4525" t="str">
            <v>UN</v>
          </cell>
          <cell r="E4525">
            <v>200677.21</v>
          </cell>
        </row>
        <row r="4526">
          <cell r="A4526">
            <v>37753</v>
          </cell>
          <cell r="B4526" t="str">
            <v>INSUMO NACIONAL CAIXA</v>
          </cell>
          <cell r="C4526" t="str">
            <v>CAMINHAO TOCO, PESO BRUTO TOTAL 9600 KG, CARGA UTIL MAXIMA 6200 KG, DISTANCIA ENTRE EIXOS 3,10 M, POTENCIA 156 CV (INCLUI CABINE E CHASSI, NAO INCLUI CARROCERIA)</v>
          </cell>
          <cell r="D4526" t="str">
            <v>UN</v>
          </cell>
          <cell r="E4526">
            <v>160604.42000000001</v>
          </cell>
        </row>
        <row r="4527">
          <cell r="A4527">
            <v>37754</v>
          </cell>
          <cell r="B4527" t="str">
            <v>INSUMO NACIONAL CAIXA</v>
          </cell>
          <cell r="C4527" t="str">
            <v>CAMINHAO TOCO, PESO BRUTO TOTAL 14300 KG, CARGA UTIL MAXIMA9590 KG, DISTANCIA ENTRE EIXOS 4,76 M, POTENCIA 185 CV (INCLUI CABINE E CHASSI, NAO INCLUI CARROCERIA)</v>
          </cell>
          <cell r="D4527" t="str">
            <v>UN</v>
          </cell>
          <cell r="E4527">
            <v>187974.68</v>
          </cell>
        </row>
        <row r="4528">
          <cell r="A4528">
            <v>37755</v>
          </cell>
          <cell r="B4528" t="str">
            <v>INSUMO NACIONAL CAIXA</v>
          </cell>
          <cell r="C4528" t="str">
            <v>CAMINHAO TRUCADO, PESO BRUTO TOTAL 22000 KG, CARGA UTIL MAXIMA 15350 KG, DISTANCIA ENTRE EIXOS 5,17 M, POTENCIA 238 CV (INCLUI CABINE E CHASSI, NAO INCLUI CARROCERIA)</v>
          </cell>
          <cell r="D4528" t="str">
            <v>UN</v>
          </cell>
          <cell r="E4528">
            <v>230126.58</v>
          </cell>
        </row>
        <row r="4529">
          <cell r="A4529">
            <v>37756</v>
          </cell>
          <cell r="B4529" t="str">
            <v>INSUMO NACIONAL CAIXA</v>
          </cell>
          <cell r="C4529" t="str">
            <v>CAMINHAO TOCO, PESO BRUTO TOTAL 9700 KG, CARGA UTIL MAXIMA 6360 KG, DISTANCIA ENTRE EIXOS 4,30 M, POTENCIA 160 CV (INCLUI CABINE E CHASSI, NAO INCLUI CARROCERIA)</v>
          </cell>
          <cell r="D4529" t="str">
            <v>UN</v>
          </cell>
          <cell r="E4529">
            <v>158354.42000000001</v>
          </cell>
        </row>
        <row r="4530">
          <cell r="A4530">
            <v>37757</v>
          </cell>
          <cell r="B4530" t="str">
            <v>INSUMO NACIONAL CAIXA</v>
          </cell>
          <cell r="C4530" t="str">
            <v>CAMINHAO TOCO, PESO BRUTO TOTAL 16000 KG, CARGA UTIL MAXIMA10600 KG, DISTANCIA ENTRE EIXOS 4,80 M, POTENCIA 275 CV (INCLUI CABINE E CHASSI, NAO INCLUI CARROCERIA)</v>
          </cell>
          <cell r="D4530" t="str">
            <v>UN</v>
          </cell>
          <cell r="E4530">
            <v>220443.03</v>
          </cell>
        </row>
        <row r="4531">
          <cell r="A4531">
            <v>37758</v>
          </cell>
          <cell r="B4531" t="str">
            <v>INSUMO NACIONAL CAIXA</v>
          </cell>
          <cell r="C4531" t="str">
            <v>CAMINHAO TRUCADO, PESO BRUTO TOTAL 23000 KG, CARGA UTIL MAXIMA 15378 KG, DISTANCIA ENTRE EIXOS 4,80 M, POTENCIA 326 CV (INCLUI CABINE E CHASSI, NAO INCLUI CARROCERIA)</v>
          </cell>
          <cell r="D4531" t="str">
            <v>UN</v>
          </cell>
          <cell r="E4531">
            <v>259746.84</v>
          </cell>
        </row>
        <row r="4532">
          <cell r="A4532">
            <v>37759</v>
          </cell>
          <cell r="B4532" t="str">
            <v>INSUMO NACIONAL CAIXA</v>
          </cell>
          <cell r="C4532" t="str">
            <v>CAMINHAO TOCO, PESO BRUTO TOTAL 16000 KG, CARGA UTIL MAXIMA10780 KG, DISTANCIA ENTRE EIXOS 3,56 M, POTENCIA 275 CV (INCLUI CABINE E CHASSI, NAO INCLUI CARROCERIA)</v>
          </cell>
          <cell r="D4532" t="str">
            <v>UN</v>
          </cell>
          <cell r="E4532">
            <v>221297.47</v>
          </cell>
        </row>
        <row r="4533">
          <cell r="A4533">
            <v>37760</v>
          </cell>
          <cell r="B4533" t="str">
            <v>INSUMO NACIONAL CAIXA</v>
          </cell>
          <cell r="C4533" t="str">
            <v>CAMINHAO TOCO, PESO BRUTO TOTAL 16000 KG, CARGA UTIL MAXIMA13071 KG, DISTANCIA ENTRE EIXOS 4,80 M, POTENCIA 230 CV (INCLUI CABINE E CHASSI, NAO INCLUI CARROCERIA)</v>
          </cell>
          <cell r="D4533" t="str">
            <v>UN</v>
          </cell>
          <cell r="E4533">
            <v>211329.1</v>
          </cell>
        </row>
        <row r="4534">
          <cell r="A4534">
            <v>37761</v>
          </cell>
          <cell r="B4534" t="str">
            <v>INSUMO NACIONAL CAIXA</v>
          </cell>
          <cell r="C4534" t="str">
            <v>CAMINHAO TOCO, PESO BRUTO TOTAL 16000 KG, CARGA UTIL MAXIMADE 10685 KG, DISTANCIA ENTRE EIXOS 4,8M, POTENCIA 189 CV (INCLUI CABINE E CHASSI, NAO INCLUI CARROCERIA)</v>
          </cell>
          <cell r="D4534" t="str">
            <v>UN</v>
          </cell>
          <cell r="E4534">
            <v>158354.42000000001</v>
          </cell>
        </row>
        <row r="4535">
          <cell r="A4535">
            <v>37762</v>
          </cell>
          <cell r="B4535" t="str">
            <v>INSUMO NACIONAL CAIXA</v>
          </cell>
          <cell r="C4535" t="str">
            <v>CAVALO MECANICO TRACAO 4X2, PESO BRUTO TOTAL 16000 KG, CAPACIDADE MAXIMA DE TRACAO 36000 KG, DISTANCIA ENTRE EIXOS 3,56M, POTENCIA 286 CV (INCLUI CABINE E CHASSI, NAO INCLUI SEMIRREBOQUE)</v>
          </cell>
          <cell r="D4535" t="str">
            <v>UN</v>
          </cell>
          <cell r="E4535">
            <v>285284.11</v>
          </cell>
        </row>
        <row r="4536">
          <cell r="A4536">
            <v>37763</v>
          </cell>
          <cell r="B4536" t="str">
            <v>INSUMO NACIONAL CAIXA</v>
          </cell>
          <cell r="C4536" t="str">
            <v>CAVALO MECANICO TRACAO 4X2, PESO BRUTO TOTAL 16000 KG, CAPACIDADE MAXIMA DE TRACAO 45000 KG, DISTANCIA ENTRE EIXOS 3,56M, POTENCIA 330 CV (INCLUI CABINE E CHASSI, NAO INCLUI SEMIRREBOQUE)</v>
          </cell>
          <cell r="D4536" t="str">
            <v>UN</v>
          </cell>
          <cell r="E4536">
            <v>288749.11</v>
          </cell>
        </row>
        <row r="4537">
          <cell r="A4537">
            <v>37765</v>
          </cell>
          <cell r="B4537" t="str">
            <v>INSUMO NACIONAL CAIXA</v>
          </cell>
          <cell r="C4537" t="str">
            <v>CAMINHAO TOCO, PESO BRUTO TOTAL 8250 KG, CARGA UTIL MAXIMA 5110 KG, DISTANCIA ENTRE EIXOS 4,30 M, POTENCIA 162 CV (INCLUI CABINE E CHASSI, NAO INCLUI CARROCERIA)</v>
          </cell>
          <cell r="D4537" t="str">
            <v>UN</v>
          </cell>
          <cell r="E4537">
            <v>147531.65</v>
          </cell>
        </row>
        <row r="4538">
          <cell r="A4538">
            <v>37766</v>
          </cell>
          <cell r="B4538" t="str">
            <v>INSUMO NACIONAL CAIXA</v>
          </cell>
          <cell r="C4538" t="str">
            <v>CAMINHAO TOCO, PESO BRUTO TOTAL 16000 KG, CARGA UTIL MAXIMA11030 KG, DISTANCIA ENTRE EIXOS 3,56M, POTENCIA 186 CV (INCLUI CABINE E CHASSI, NAO INCLUI CARROCERIA)</v>
          </cell>
          <cell r="D4538" t="str">
            <v>UN</v>
          </cell>
          <cell r="E4538">
            <v>221297.45</v>
          </cell>
        </row>
        <row r="4539">
          <cell r="A4539">
            <v>37767</v>
          </cell>
          <cell r="B4539" t="str">
            <v>INSUMO NACIONAL CAIXA</v>
          </cell>
          <cell r="C4539" t="str">
            <v>CAMINHAO TRUCADO, PESO BRUTO TOTAL 23000 KG, CARGA UTIL MAXIMA 15940 KG, DISTANCIA ENTRE EIXOS 3,60 M, POTENCIA 286 CV (INCLUI CABINE E CHASSI, NAO INCLUI CARROCERIA)</v>
          </cell>
          <cell r="D4539" t="str">
            <v>UN</v>
          </cell>
          <cell r="E4539">
            <v>246645.57</v>
          </cell>
        </row>
        <row r="4540">
          <cell r="A4540">
            <v>37768</v>
          </cell>
          <cell r="B4540" t="str">
            <v>INSUMO NACIONAL CAIXA</v>
          </cell>
          <cell r="C4540" t="str">
            <v>LIMPADORA A SUCCAO, TANQUE 12000 L, BASCULAMENTO HIDRAULICO,BOMBA 12 M3/MIN 95% VACUO (INCLUI MONTAGEM, NAO INCLUI CAMINHAO)</v>
          </cell>
          <cell r="D4540" t="str">
            <v>UN</v>
          </cell>
          <cell r="E4540">
            <v>60000</v>
          </cell>
        </row>
        <row r="4541">
          <cell r="A4541">
            <v>37769</v>
          </cell>
          <cell r="B4541" t="str">
            <v>INSUMO NACIONAL CAIXA</v>
          </cell>
          <cell r="C4541" t="str">
            <v>LIMPADORA DE SUCCAO, TANQUE 11000 L, BOMBA 340 M3/MIN (INCLUI MONTAGEM, NAO INCLUI CAMINHAO)</v>
          </cell>
          <cell r="D4541" t="str">
            <v>UN</v>
          </cell>
          <cell r="E4541">
            <v>85296.91</v>
          </cell>
        </row>
        <row r="4542">
          <cell r="A4542">
            <v>37770</v>
          </cell>
          <cell r="B4542" t="str">
            <v>INSUMO NACIONAL CAIXA</v>
          </cell>
          <cell r="C4542" t="str">
            <v>LIMPADORA DE SUCCAO, TANQUE 5500 L, BOMBA 60M3/MIN, VACUO 500 MBAR (INCLUI MONTAGEM, NAO INCLUI CAMINHAO)</v>
          </cell>
          <cell r="D4542" t="str">
            <v>UN</v>
          </cell>
          <cell r="E4542">
            <v>144762.46</v>
          </cell>
        </row>
        <row r="4543">
          <cell r="A4543">
            <v>37771</v>
          </cell>
          <cell r="B4543" t="str">
            <v>INSUMO NACIONAL CAIXA</v>
          </cell>
          <cell r="C4543" t="str">
            <v>HIDROJATEADORA PARA DESOBSTRUCAO DE REDES E GALERIAS, TANQUE7000 L, BOMBA TRIPLEX 140 KGF/CM2 260 L/MIN ALIMENTADA PORMOTOR INDEPENDENTE A DIESEL POTENCIA 125 CV (INCLUI MONTAGEM, NAO INCLUI CAMINHAO)</v>
          </cell>
          <cell r="D4543" t="str">
            <v>UN</v>
          </cell>
          <cell r="E4543">
            <v>74216.149999999994</v>
          </cell>
        </row>
        <row r="4544">
          <cell r="A4544">
            <v>37772</v>
          </cell>
          <cell r="B4544" t="str">
            <v>INSUMO NACIONAL CAIXA</v>
          </cell>
          <cell r="C4544" t="str">
            <v>HIDROJATEADORA PARA DESOBSTRUCAO DE REDES E GALERIAS, TANQUE7000 L, BOMBA TRIPLEX 120 KGF/CM2 128 L/MIN (INCLUI MONTAGEM, NAO INCLUI CAMINHAO)</v>
          </cell>
          <cell r="D4544" t="str">
            <v>UN</v>
          </cell>
          <cell r="E4544">
            <v>69762.460000000006</v>
          </cell>
        </row>
        <row r="4545">
          <cell r="A4545">
            <v>37773</v>
          </cell>
          <cell r="B4545" t="str">
            <v>INSUMO NACIONAL CAIXA</v>
          </cell>
          <cell r="C4545" t="str">
            <v>LIMPADORA DE SUCCAO TANQUE 7000 L, BOMBA 12 M3/MIN 95% VACUO(INCLUI MONTAGEM, NAO INCLUI CAMINHAO)</v>
          </cell>
          <cell r="D4545" t="str">
            <v>UN</v>
          </cell>
          <cell r="E4545">
            <v>50950.11</v>
          </cell>
        </row>
        <row r="4546">
          <cell r="A4546">
            <v>37774</v>
          </cell>
          <cell r="B4546" t="str">
            <v>INSUMO NACIONAL CAIXA</v>
          </cell>
          <cell r="C4546" t="str">
            <v>EQUIPAMENTO DE LIMPEZA COMBINADO (VACUO/ALTA PRESSAO) 95% VACUO, TANQUE 7000 L, BOMBA 140 KGF/CM2 66 L/MIN COM MOTOR INDEPENDENTE A DIESEL DE 60 CV (INCLUI MONTAGEM, NAO INCLUI CAMINHAO)</v>
          </cell>
          <cell r="D4546" t="str">
            <v>UN</v>
          </cell>
          <cell r="E4546">
            <v>114940.62</v>
          </cell>
        </row>
        <row r="4547">
          <cell r="A4547">
            <v>37775</v>
          </cell>
          <cell r="B4547" t="str">
            <v>INSUMO NACIONAL CAIXA</v>
          </cell>
          <cell r="C4547" t="str">
            <v>GUINDAUTO HIDRAULICO, CAPACIDADE MAXIMA DE CARGA 14340 KG, MOMENTO MAXIMO DE CARGA 42,3 TM, ALCANCE MAXIMO HORIZONTAL 16,80 M, PARA MONTAGEM SOBRE CHASSI DE CAMINHAO PBT MINIMO 23000 KG (INCLUI MONTAGEM, NAO INCLUI CAMINHAO)</v>
          </cell>
          <cell r="D4547" t="str">
            <v>UN</v>
          </cell>
          <cell r="E4547">
            <v>164937.5</v>
          </cell>
        </row>
        <row r="4548">
          <cell r="A4548">
            <v>37776</v>
          </cell>
          <cell r="B4548" t="str">
            <v>INSUMO NACIONAL CAIXA</v>
          </cell>
          <cell r="C4548" t="str">
            <v>GUINDAUTO HIDRAULICO, CAPACIDADE MAXIMA DE CARGA 10000 KG, MOMENTO MAXIMO DE CARGA 23 TM , ALCANCE MAXIMO HORIZONTAL 11,80 M, PARA MONTAGEM SOBRE CHASSI DE CAMINHAO PBT MINIMO 15000 KG (INCLUI MONTAGEM, NAO INCLUI CAMINHAO)</v>
          </cell>
          <cell r="D4548" t="str">
            <v>UN</v>
          </cell>
          <cell r="E4548">
            <v>104717.19</v>
          </cell>
        </row>
        <row r="4549">
          <cell r="A4549">
            <v>37777</v>
          </cell>
          <cell r="B4549" t="str">
            <v>INSUMO NACIONAL CAIXA</v>
          </cell>
          <cell r="C4549" t="str">
            <v>ELEVADOR DE CREMALHEIRA CABINE FECHADA 1,5 X 2,5 X 2,35 M (UMA POR TORRE), CAPACIDADE DE CARGA 1200 KG (15 PESSOAS), TORRE  24 M (16 MODULOS), FREIO DE SEGURANCA, LIMITADOR DE CARGA</v>
          </cell>
          <cell r="D4549" t="str">
            <v>UN</v>
          </cell>
          <cell r="E4549">
            <v>137146.89000000001</v>
          </cell>
        </row>
        <row r="4550">
          <cell r="A4550">
            <v>37873</v>
          </cell>
          <cell r="B4550" t="str">
            <v>INSUMO NACIONAL CAIXA</v>
          </cell>
          <cell r="C4550" t="str">
            <v>BLOCO CONCRETO ESTRUTURAL 14 X 19 X 29 CM, FBK 12 MPA  (NBR6136)</v>
          </cell>
          <cell r="D4550" t="str">
            <v>UN</v>
          </cell>
          <cell r="E4550">
            <v>2.65</v>
          </cell>
        </row>
        <row r="4551">
          <cell r="A4551">
            <v>37947</v>
          </cell>
          <cell r="B4551" t="str">
            <v>INSUMO NACIONAL CAIXA</v>
          </cell>
          <cell r="C4551" t="str">
            <v>TE PVC, SOLDAVEL, COM ROSCA NA BOLSA CENTRAL, 90 GRAUS, 25 MM X 3/4", PARA AGUA FRIA PREDIAL</v>
          </cell>
          <cell r="D4551" t="str">
            <v>UN</v>
          </cell>
          <cell r="E4551">
            <v>2.5299999999999998</v>
          </cell>
        </row>
        <row r="4552">
          <cell r="A4552">
            <v>37948</v>
          </cell>
          <cell r="B4552" t="str">
            <v>INSUMO NACIONAL CAIXA</v>
          </cell>
          <cell r="C4552" t="str">
            <v>TE SANITARIO, PVC, DN 40 X 40 MM, SERIE NORMAL, PARA ESGOTOPREDIAL</v>
          </cell>
          <cell r="D4552" t="str">
            <v>UN</v>
          </cell>
          <cell r="E4552">
            <v>2.0699999999999998</v>
          </cell>
        </row>
        <row r="4553">
          <cell r="A4553">
            <v>37949</v>
          </cell>
          <cell r="B4553" t="str">
            <v>INSUMO NACIONAL CAIXA</v>
          </cell>
          <cell r="C4553" t="str">
            <v>JOELHO PVC, SOLDAVEL, PB, 90 GRAUS, DN 40 MM, PARA ESGOTO PREDIAL</v>
          </cell>
          <cell r="D4553" t="str">
            <v>UN</v>
          </cell>
          <cell r="E4553">
            <v>1.2</v>
          </cell>
        </row>
        <row r="4554">
          <cell r="A4554">
            <v>37950</v>
          </cell>
          <cell r="B4554" t="str">
            <v>INSUMO NACIONAL CAIXA</v>
          </cell>
          <cell r="C4554" t="str">
            <v>JOELHO PVC, SOLDAVEL, PB, 90 GRAUS, DN 150 MM, PARA ESGOTO PREDIAL</v>
          </cell>
          <cell r="D4554" t="str">
            <v>UN</v>
          </cell>
          <cell r="E4554">
            <v>32.950000000000003</v>
          </cell>
        </row>
        <row r="4555">
          <cell r="A4555">
            <v>37951</v>
          </cell>
          <cell r="B4555" t="str">
            <v>INSUMO NACIONAL CAIXA</v>
          </cell>
          <cell r="C4555" t="str">
            <v>JOELHO PVC, SOLDAVEL, PB, 45 GRAUS, DN 40 MM, PARA ESGOTO PREDIAL</v>
          </cell>
          <cell r="D4555" t="str">
            <v>UN</v>
          </cell>
          <cell r="E4555">
            <v>1.48</v>
          </cell>
        </row>
        <row r="4556">
          <cell r="A4556">
            <v>37952</v>
          </cell>
          <cell r="B4556" t="str">
            <v>INSUMO NACIONAL CAIXA</v>
          </cell>
          <cell r="C4556" t="str">
            <v>JOELHO PVC, SOLDAVEL, PB, 45 GRAUS, DN 150 MM, PARA ESGOTO PREDIAL</v>
          </cell>
          <cell r="D4556" t="str">
            <v>UN</v>
          </cell>
          <cell r="E4556">
            <v>34.159999999999997</v>
          </cell>
        </row>
        <row r="4557">
          <cell r="A4557">
            <v>37953</v>
          </cell>
          <cell r="B4557" t="str">
            <v>INSUMO NACIONAL CAIXA</v>
          </cell>
          <cell r="C4557" t="str">
            <v>SELIM COMPACTO EM PVC, SEM TRAVAS,  DN 150 X 100 MM, PARA REDE COLETORA ESGOTO (NBR 10569)</v>
          </cell>
          <cell r="D4557" t="str">
            <v>UN</v>
          </cell>
          <cell r="E4557">
            <v>3.9</v>
          </cell>
        </row>
        <row r="4558">
          <cell r="A4558">
            <v>37954</v>
          </cell>
          <cell r="B4558" t="str">
            <v>INSUMO NACIONAL CAIXA</v>
          </cell>
          <cell r="C4558" t="str">
            <v>SELIM COMPACTO EM PVC, SEM TRAVAS,  DN 200 X 100 MM, PARA REDE COLETORA ESGOTO (NBR 10569)</v>
          </cell>
          <cell r="D4558" t="str">
            <v>UN</v>
          </cell>
          <cell r="E4558">
            <v>6.94</v>
          </cell>
        </row>
        <row r="4559">
          <cell r="A4559">
            <v>37955</v>
          </cell>
          <cell r="B4559" t="str">
            <v>INSUMO NACIONAL CAIXA</v>
          </cell>
          <cell r="C4559" t="str">
            <v>SELIM COMPACTO EM PVC, SEM TRAVAS,  DN 300 X 100 MM, PARA REDE COLETORA ESGOTO (NBR 10569)</v>
          </cell>
          <cell r="D4559" t="str">
            <v>UN</v>
          </cell>
          <cell r="E4559">
            <v>9</v>
          </cell>
        </row>
        <row r="4560">
          <cell r="A4560">
            <v>37956</v>
          </cell>
          <cell r="B4560" t="str">
            <v>INSUMO NACIONAL CAIXA</v>
          </cell>
          <cell r="C4560" t="str">
            <v>JOELHO CPVC, SOLDAVEL, 90 GRAUS, 22 MM, PARA AGUA QUENTE</v>
          </cell>
          <cell r="D4560" t="str">
            <v>UN</v>
          </cell>
          <cell r="E4560">
            <v>2.8</v>
          </cell>
        </row>
        <row r="4561">
          <cell r="A4561">
            <v>37957</v>
          </cell>
          <cell r="B4561" t="str">
            <v>INSUMO NACIONAL CAIXA</v>
          </cell>
          <cell r="C4561" t="str">
            <v>JOELHO CPVC, SOLDAVEL, 90 GRAUS, 28 MM, PARA AGUA QUENTE</v>
          </cell>
          <cell r="D4561" t="str">
            <v>UN</v>
          </cell>
          <cell r="E4561">
            <v>5.91</v>
          </cell>
        </row>
        <row r="4562">
          <cell r="A4562">
            <v>37958</v>
          </cell>
          <cell r="B4562" t="str">
            <v>INSUMO NACIONAL CAIXA</v>
          </cell>
          <cell r="C4562" t="str">
            <v>JOELHO CPVC, SOLDAVEL, 90 GRAUS, 35 MM, PARA AGUA QUENTE</v>
          </cell>
          <cell r="D4562" t="str">
            <v>UN</v>
          </cell>
          <cell r="E4562">
            <v>10.25</v>
          </cell>
        </row>
        <row r="4563">
          <cell r="A4563">
            <v>37959</v>
          </cell>
          <cell r="B4563" t="str">
            <v>INSUMO NACIONAL CAIXA</v>
          </cell>
          <cell r="C4563" t="str">
            <v>JOELHO CPVC, SOLDAVEL, 90 GRAUS, 42 MM, PARA AGUA QUENTE</v>
          </cell>
          <cell r="D4563" t="str">
            <v>UN</v>
          </cell>
          <cell r="E4563">
            <v>16.440000000000001</v>
          </cell>
        </row>
        <row r="4564">
          <cell r="A4564">
            <v>37960</v>
          </cell>
          <cell r="B4564" t="str">
            <v>INSUMO NACIONAL CAIXA</v>
          </cell>
          <cell r="C4564" t="str">
            <v>JOELHO CPVC, SOLDAVEL, 90 GRAUS, 54 MM, PARA AGUA QUENTE</v>
          </cell>
          <cell r="D4564" t="str">
            <v>UN</v>
          </cell>
          <cell r="E4564">
            <v>35.4</v>
          </cell>
        </row>
        <row r="4565">
          <cell r="A4565">
            <v>37961</v>
          </cell>
          <cell r="B4565" t="str">
            <v>INSUMO NACIONAL CAIXA</v>
          </cell>
          <cell r="C4565" t="str">
            <v>JOELHO CPVC, SOLDAVEL, 90 GRAUS, 73 MM, PARA AGUA QUENTE</v>
          </cell>
          <cell r="D4565" t="str">
            <v>UN</v>
          </cell>
          <cell r="E4565">
            <v>93.92</v>
          </cell>
        </row>
        <row r="4566">
          <cell r="A4566">
            <v>37962</v>
          </cell>
          <cell r="B4566" t="str">
            <v>INSUMO NACIONAL CAIXA</v>
          </cell>
          <cell r="C4566" t="str">
            <v>JOELHO CPVC, SOLDAVEL, 90 GRAUS, 89 MM, PARA AGUA QUENTE</v>
          </cell>
          <cell r="D4566" t="str">
            <v>UN</v>
          </cell>
          <cell r="E4566">
            <v>109.13</v>
          </cell>
        </row>
        <row r="4567">
          <cell r="A4567">
            <v>37963</v>
          </cell>
          <cell r="B4567" t="str">
            <v>INSUMO NACIONAL CAIXA</v>
          </cell>
          <cell r="C4567" t="str">
            <v>JOELHO CPVC, SOLDAVEL, 45 GRAUS, 15 MM, PARA AGUA QUENTE</v>
          </cell>
          <cell r="D4567" t="str">
            <v>UN</v>
          </cell>
          <cell r="E4567">
            <v>2.34</v>
          </cell>
        </row>
        <row r="4568">
          <cell r="A4568">
            <v>37964</v>
          </cell>
          <cell r="B4568" t="str">
            <v>INSUMO NACIONAL CAIXA</v>
          </cell>
          <cell r="C4568" t="str">
            <v>JOELHO CPVC, SOLDAVEL, 45 GRAUS, 22 MM, PARA AGUA QUENTE</v>
          </cell>
          <cell r="D4568" t="str">
            <v>UN</v>
          </cell>
          <cell r="E4568">
            <v>3.9</v>
          </cell>
        </row>
        <row r="4569">
          <cell r="A4569">
            <v>37965</v>
          </cell>
          <cell r="B4569" t="str">
            <v>INSUMO NACIONAL CAIXA</v>
          </cell>
          <cell r="C4569" t="str">
            <v>JOELHO CPVC, SOLDAVEL, 45 GRAUS, 28 MM, PARA AGUA QUENTE</v>
          </cell>
          <cell r="D4569" t="str">
            <v>UN</v>
          </cell>
          <cell r="E4569">
            <v>5.66</v>
          </cell>
        </row>
        <row r="4570">
          <cell r="A4570">
            <v>37966</v>
          </cell>
          <cell r="B4570" t="str">
            <v>INSUMO NACIONAL CAIXA</v>
          </cell>
          <cell r="C4570" t="str">
            <v>JOELHO CPVC, SOLDAVEL, 45 GRAUS, 35 MM, PARA AGUA QUENTE</v>
          </cell>
          <cell r="D4570" t="str">
            <v>UN</v>
          </cell>
          <cell r="E4570">
            <v>10.25</v>
          </cell>
        </row>
        <row r="4571">
          <cell r="A4571">
            <v>37967</v>
          </cell>
          <cell r="B4571" t="str">
            <v>INSUMO NACIONAL CAIXA</v>
          </cell>
          <cell r="C4571" t="str">
            <v>JOELHO CPVC, SOLDAVEL, 45 GRAUS, 42 MM, PARA AGUA QUENTE</v>
          </cell>
          <cell r="D4571" t="str">
            <v>UN</v>
          </cell>
          <cell r="E4571">
            <v>16.440000000000001</v>
          </cell>
        </row>
        <row r="4572">
          <cell r="A4572">
            <v>37968</v>
          </cell>
          <cell r="B4572" t="str">
            <v>INSUMO NACIONAL CAIXA</v>
          </cell>
          <cell r="C4572" t="str">
            <v>JOELHO CPVC, SOLDAVEL, 45 GRAUS, 54 MM, PARA AGUA QUENTE</v>
          </cell>
          <cell r="D4572" t="str">
            <v>UN</v>
          </cell>
          <cell r="E4572">
            <v>36.049999999999997</v>
          </cell>
        </row>
        <row r="4573">
          <cell r="A4573">
            <v>37969</v>
          </cell>
          <cell r="B4573" t="str">
            <v>INSUMO NACIONAL CAIXA</v>
          </cell>
          <cell r="C4573" t="str">
            <v>JOELHO CPVC, SOLDAVEL, 45 GRAUS, 73 MM, PARA AGUA QUENTE</v>
          </cell>
          <cell r="D4573" t="str">
            <v>UN</v>
          </cell>
          <cell r="E4573">
            <v>96.31</v>
          </cell>
        </row>
        <row r="4574">
          <cell r="A4574">
            <v>37970</v>
          </cell>
          <cell r="B4574" t="str">
            <v>INSUMO NACIONAL CAIXA</v>
          </cell>
          <cell r="C4574" t="str">
            <v>JOELHO CPVC, SOLDAVEL, 45 GRAUS, 89 MM, PARA AGUA QUENTE</v>
          </cell>
          <cell r="D4574" t="str">
            <v>UN</v>
          </cell>
          <cell r="E4574">
            <v>112.35</v>
          </cell>
        </row>
        <row r="4575">
          <cell r="A4575">
            <v>37971</v>
          </cell>
          <cell r="B4575" t="str">
            <v>INSUMO NACIONAL CAIXA</v>
          </cell>
          <cell r="C4575" t="str">
            <v>CURVA CPVC, 90 GRAUS, SOLDAVEL,15 MM, PARA AGUA QUENTE</v>
          </cell>
          <cell r="D4575" t="str">
            <v>UN</v>
          </cell>
          <cell r="E4575">
            <v>2.56</v>
          </cell>
        </row>
        <row r="4576">
          <cell r="A4576">
            <v>37972</v>
          </cell>
          <cell r="B4576" t="str">
            <v>INSUMO NACIONAL CAIXA</v>
          </cell>
          <cell r="C4576" t="str">
            <v>CURVA CPVC, 90 GRAUS, SOLDAVEL, 22 MM, PARA AGUA QUENTE</v>
          </cell>
          <cell r="D4576" t="str">
            <v>UN</v>
          </cell>
          <cell r="E4576">
            <v>4.2699999999999996</v>
          </cell>
        </row>
        <row r="4577">
          <cell r="A4577">
            <v>37973</v>
          </cell>
          <cell r="B4577" t="str">
            <v>INSUMO NACIONAL CAIXA</v>
          </cell>
          <cell r="C4577" t="str">
            <v>CURVA CPVC, 90 GRAUS, SOLDAVEL, 28 MM, PARA AGUA QUENTE</v>
          </cell>
          <cell r="D4577" t="str">
            <v>UN</v>
          </cell>
          <cell r="E4577">
            <v>6.84</v>
          </cell>
        </row>
        <row r="4578">
          <cell r="A4578">
            <v>37974</v>
          </cell>
          <cell r="B4578" t="str">
            <v>INSUMO NACIONAL CAIXA</v>
          </cell>
          <cell r="C4578" t="str">
            <v>LUVA CPVC, SOLDAVEL, 22 MM, PARA AGUA QUENTE PREDIAL</v>
          </cell>
          <cell r="D4578" t="str">
            <v>UN</v>
          </cell>
          <cell r="E4578">
            <v>1.56</v>
          </cell>
        </row>
        <row r="4579">
          <cell r="A4579">
            <v>37975</v>
          </cell>
          <cell r="B4579" t="str">
            <v>INSUMO NACIONAL CAIXA</v>
          </cell>
          <cell r="C4579" t="str">
            <v>LUVA CPVC, SOLDAVEL, 28 MM, PARA AGUA QUENTE PREDIAL</v>
          </cell>
          <cell r="D4579" t="str">
            <v>UN</v>
          </cell>
          <cell r="E4579">
            <v>3.17</v>
          </cell>
        </row>
        <row r="4580">
          <cell r="A4580">
            <v>37976</v>
          </cell>
          <cell r="B4580" t="str">
            <v>INSUMO NACIONAL CAIXA</v>
          </cell>
          <cell r="C4580" t="str">
            <v>LUVA CPVC, SOLDAVEL, 35 MM, PARA AGUA QUENTE PREDIAL</v>
          </cell>
          <cell r="D4580" t="str">
            <v>UN</v>
          </cell>
          <cell r="E4580">
            <v>6.5</v>
          </cell>
        </row>
        <row r="4581">
          <cell r="A4581">
            <v>37977</v>
          </cell>
          <cell r="B4581" t="str">
            <v>INSUMO NACIONAL CAIXA</v>
          </cell>
          <cell r="C4581" t="str">
            <v>LUVA CPVC, SOLDAVEL, 42 MM, PARA AGUA QUENTE PREDIAL</v>
          </cell>
          <cell r="D4581" t="str">
            <v>UN</v>
          </cell>
          <cell r="E4581">
            <v>8.94</v>
          </cell>
        </row>
        <row r="4582">
          <cell r="A4582">
            <v>37978</v>
          </cell>
          <cell r="B4582" t="str">
            <v>INSUMO NACIONAL CAIXA</v>
          </cell>
          <cell r="C4582" t="str">
            <v>LUVA CPVC, SOLDAVEL, 54 MM, PARA AGUA QUENTE PREDIAL</v>
          </cell>
          <cell r="D4582" t="str">
            <v>UN</v>
          </cell>
          <cell r="E4582">
            <v>18.13</v>
          </cell>
        </row>
        <row r="4583">
          <cell r="A4583">
            <v>37979</v>
          </cell>
          <cell r="B4583" t="str">
            <v>INSUMO NACIONAL CAIXA</v>
          </cell>
          <cell r="C4583" t="str">
            <v>LUVA CPVC, SOLDAVEL, 73 MM, PARA AGUA QUENTE PREDIAL</v>
          </cell>
          <cell r="D4583" t="str">
            <v>UN</v>
          </cell>
          <cell r="E4583">
            <v>77.88</v>
          </cell>
        </row>
        <row r="4584">
          <cell r="A4584">
            <v>37980</v>
          </cell>
          <cell r="B4584" t="str">
            <v>INSUMO NACIONAL CAIXA</v>
          </cell>
          <cell r="C4584" t="str">
            <v>LUVA CPVC, SOLDAVEL, 89 MM, PARA AGUA QUENTE PREDIAL</v>
          </cell>
          <cell r="D4584" t="str">
            <v>UN</v>
          </cell>
          <cell r="E4584">
            <v>87.52</v>
          </cell>
        </row>
        <row r="4585">
          <cell r="A4585">
            <v>37981</v>
          </cell>
          <cell r="B4585" t="str">
            <v>INSUMO NACIONAL CAIXA</v>
          </cell>
          <cell r="C4585" t="str">
            <v>LUVA DE CORRER, CPVC, SOLDAVEL, 15 MM, PARA AGUA QUENTE PREDIAL</v>
          </cell>
          <cell r="D4585" t="str">
            <v>UN</v>
          </cell>
          <cell r="E4585">
            <v>3.57</v>
          </cell>
        </row>
        <row r="4586">
          <cell r="A4586">
            <v>37982</v>
          </cell>
          <cell r="B4586" t="str">
            <v>INSUMO NACIONAL CAIXA</v>
          </cell>
          <cell r="C4586" t="str">
            <v>LUVA DE CORRER, CPVC, SOLDAVEL, 22 MM, PARA AGUA QUENTE PREDIAL</v>
          </cell>
          <cell r="D4586" t="str">
            <v>UN</v>
          </cell>
          <cell r="E4586">
            <v>5.42</v>
          </cell>
        </row>
        <row r="4587">
          <cell r="A4587">
            <v>37983</v>
          </cell>
          <cell r="B4587" t="str">
            <v>INSUMO NACIONAL CAIXA</v>
          </cell>
          <cell r="C4587" t="str">
            <v>LUVA DE CORRER, CPVC, SOLDAVEL, 28 MM, PARA AGUA QUENTE PREDIAL</v>
          </cell>
          <cell r="D4587" t="str">
            <v>UN</v>
          </cell>
          <cell r="E4587">
            <v>7.59</v>
          </cell>
        </row>
        <row r="4588">
          <cell r="A4588">
            <v>37984</v>
          </cell>
          <cell r="B4588" t="str">
            <v>INSUMO NACIONAL CAIXA</v>
          </cell>
          <cell r="C4588" t="str">
            <v>LUVA DE CORRER, CPVC, SOLDAVEL, 35 MM, PARA AGUA QUENTE PREDIAL</v>
          </cell>
          <cell r="D4588" t="str">
            <v>UN</v>
          </cell>
          <cell r="E4588">
            <v>13.1</v>
          </cell>
        </row>
        <row r="4589">
          <cell r="A4589">
            <v>37985</v>
          </cell>
          <cell r="B4589" t="str">
            <v>INSUMO NACIONAL CAIXA</v>
          </cell>
          <cell r="C4589" t="str">
            <v>LUVA DE CORRER, CPVC, SOLDAVEL, 42 MM, PARA AGUA QUENTE PREDIAL</v>
          </cell>
          <cell r="D4589" t="str">
            <v>UN</v>
          </cell>
          <cell r="E4589">
            <v>18.350000000000001</v>
          </cell>
        </row>
        <row r="4590">
          <cell r="A4590">
            <v>37986</v>
          </cell>
          <cell r="B4590" t="str">
            <v>INSUMO NACIONAL CAIXA</v>
          </cell>
          <cell r="C4590" t="str">
            <v>LUVA DE TRANSICAO DE CPVC X PVC, SOLDAVEL, 22 X 25 MM, PARAAGUA QUENTE</v>
          </cell>
          <cell r="D4590" t="str">
            <v>UN</v>
          </cell>
          <cell r="E4590">
            <v>1.22</v>
          </cell>
        </row>
        <row r="4591">
          <cell r="A4591">
            <v>37987</v>
          </cell>
          <cell r="B4591" t="str">
            <v>INSUMO NACIONAL CAIXA</v>
          </cell>
          <cell r="C4591" t="str">
            <v>LUVA DE TRANSICAO, CPVC, SOLDAVEL, 42 MM X 1 1/2", PARA AGUAQUENTE</v>
          </cell>
          <cell r="D4591" t="str">
            <v>UN</v>
          </cell>
          <cell r="E4591">
            <v>91.59</v>
          </cell>
        </row>
        <row r="4592">
          <cell r="A4592">
            <v>37988</v>
          </cell>
          <cell r="B4592" t="str">
            <v>INSUMO NACIONAL CAIXA</v>
          </cell>
          <cell r="C4592" t="str">
            <v>LUVA DE TRANSICAO, CPVC, SOLDAVEL, 54 MM X 2", PARA AGUA QUENTE PREDIAL</v>
          </cell>
          <cell r="D4592" t="str">
            <v>UN</v>
          </cell>
          <cell r="E4592">
            <v>149.38999999999999</v>
          </cell>
        </row>
        <row r="4593">
          <cell r="A4593">
            <v>37989</v>
          </cell>
          <cell r="B4593" t="str">
            <v>INSUMO NACIONAL CAIXA</v>
          </cell>
          <cell r="C4593" t="str">
            <v>UNIAO, CPVC, SOLDAVEL, 15 MM, PARA AGUA QUENTE PREDIAL</v>
          </cell>
          <cell r="D4593" t="str">
            <v>UN</v>
          </cell>
          <cell r="E4593">
            <v>7.19</v>
          </cell>
        </row>
        <row r="4594">
          <cell r="A4594">
            <v>37990</v>
          </cell>
          <cell r="B4594" t="str">
            <v>INSUMO NACIONAL CAIXA</v>
          </cell>
          <cell r="C4594" t="str">
            <v>UNIAO, CPVC, SOLDAVEL, 22 MM, PARA AGUA QUENTE PREDIAL</v>
          </cell>
          <cell r="D4594" t="str">
            <v>UN</v>
          </cell>
          <cell r="E4594">
            <v>8.35</v>
          </cell>
        </row>
        <row r="4595">
          <cell r="A4595">
            <v>37991</v>
          </cell>
          <cell r="B4595" t="str">
            <v>INSUMO NACIONAL CAIXA</v>
          </cell>
          <cell r="C4595" t="str">
            <v>UNIAO, CPVC, SOLDAVEL, 28 MM, PARA AGUA QUENTE PREDIAL</v>
          </cell>
          <cell r="D4595" t="str">
            <v>UN</v>
          </cell>
          <cell r="E4595">
            <v>13.21</v>
          </cell>
        </row>
        <row r="4596">
          <cell r="A4596">
            <v>37992</v>
          </cell>
          <cell r="B4596" t="str">
            <v>INSUMO NACIONAL CAIXA</v>
          </cell>
          <cell r="C4596" t="str">
            <v>UNIAO, CPVC, SOLDAVEL, 35 MM, PARA AGUA QUENTE PREDIAL</v>
          </cell>
          <cell r="D4596" t="str">
            <v>UN</v>
          </cell>
          <cell r="E4596">
            <v>20.18</v>
          </cell>
        </row>
        <row r="4597">
          <cell r="A4597">
            <v>37993</v>
          </cell>
          <cell r="B4597" t="str">
            <v>INSUMO NACIONAL CAIXA</v>
          </cell>
          <cell r="C4597" t="str">
            <v>UNIAO, CPVC, SOLDAVEL, 42 MM, PARA AGUA QUENTE PREDIAL</v>
          </cell>
          <cell r="D4597" t="str">
            <v>UN</v>
          </cell>
          <cell r="E4597">
            <v>29.96</v>
          </cell>
        </row>
        <row r="4598">
          <cell r="A4598">
            <v>37994</v>
          </cell>
          <cell r="B4598" t="str">
            <v>INSUMO NACIONAL CAIXA</v>
          </cell>
          <cell r="C4598" t="str">
            <v>UNIAO, CPVC, SOLDAVEL, 54 MM, PARA AGUA QUENTE PREDIAL</v>
          </cell>
          <cell r="D4598" t="str">
            <v>UN</v>
          </cell>
          <cell r="E4598">
            <v>71.989999999999995</v>
          </cell>
        </row>
        <row r="4599">
          <cell r="A4599">
            <v>37995</v>
          </cell>
          <cell r="B4599" t="str">
            <v>INSUMO NACIONAL CAIXA</v>
          </cell>
          <cell r="C4599" t="str">
            <v>UNIAO, CPVC, SOLDAVEL, 73 MM, PARA AGUA QUENTE PREDIAL</v>
          </cell>
          <cell r="D4599" t="str">
            <v>UN</v>
          </cell>
          <cell r="E4599">
            <v>104.49</v>
          </cell>
        </row>
        <row r="4600">
          <cell r="A4600">
            <v>37996</v>
          </cell>
          <cell r="B4600" t="str">
            <v>INSUMO NACIONAL CAIXA</v>
          </cell>
          <cell r="C4600" t="str">
            <v>UNIAO, CPVC, SOLDAVEL, 89 MM, PARA AGUA QUENTE PREDIAL</v>
          </cell>
          <cell r="D4600" t="str">
            <v>UN</v>
          </cell>
          <cell r="E4600">
            <v>154.06</v>
          </cell>
        </row>
        <row r="4601">
          <cell r="A4601">
            <v>37997</v>
          </cell>
          <cell r="B4601" t="str">
            <v>INSUMO NACIONAL CAIXA</v>
          </cell>
          <cell r="C4601" t="str">
            <v>ADAPTADOR, CPVC, SOLDAVEL, 15 MM, PARA AGUA QUENTE</v>
          </cell>
          <cell r="D4601" t="str">
            <v>UN</v>
          </cell>
          <cell r="E4601">
            <v>3.97</v>
          </cell>
        </row>
        <row r="4602">
          <cell r="A4602">
            <v>37998</v>
          </cell>
          <cell r="B4602" t="str">
            <v>INSUMO NACIONAL CAIXA</v>
          </cell>
          <cell r="C4602" t="str">
            <v>ADAPTADOR, CPVC, SOLDAVEL, 22 MM, PARA AGUA QUENTE</v>
          </cell>
          <cell r="D4602" t="str">
            <v>UN</v>
          </cell>
          <cell r="E4602">
            <v>4.1100000000000003</v>
          </cell>
        </row>
        <row r="4603">
          <cell r="A4603">
            <v>37999</v>
          </cell>
          <cell r="B4603" t="str">
            <v>INSUMO NACIONAL CAIXA</v>
          </cell>
          <cell r="C4603" t="str">
            <v>CURVA DE TRANSPOSICAO, CPVC, SOLDAVEL, 15 MM</v>
          </cell>
          <cell r="D4603" t="str">
            <v>UN</v>
          </cell>
          <cell r="E4603">
            <v>4.09</v>
          </cell>
        </row>
        <row r="4604">
          <cell r="A4604">
            <v>38000</v>
          </cell>
          <cell r="B4604" t="str">
            <v>INSUMO NACIONAL CAIXA</v>
          </cell>
          <cell r="C4604" t="str">
            <v>CURVA DE TRANSPOSICAO, CPVC, SOLDAVEL, 22 MM</v>
          </cell>
          <cell r="D4604" t="str">
            <v>UN</v>
          </cell>
          <cell r="E4604">
            <v>5.42</v>
          </cell>
        </row>
        <row r="4605">
          <cell r="A4605">
            <v>38001</v>
          </cell>
          <cell r="B4605" t="str">
            <v>INSUMO NACIONAL CAIXA</v>
          </cell>
          <cell r="C4605" t="str">
            <v>BUCHA DE REDUCAO, CPVC, SOLDAVEL, 22 X 15 MM, PARA AGUA QUENTE</v>
          </cell>
          <cell r="D4605" t="str">
            <v>UN</v>
          </cell>
          <cell r="E4605">
            <v>0.65</v>
          </cell>
        </row>
        <row r="4606">
          <cell r="A4606">
            <v>38002</v>
          </cell>
          <cell r="B4606" t="str">
            <v>INSUMO NACIONAL CAIXA</v>
          </cell>
          <cell r="C4606" t="str">
            <v>BUCHA DE REDUCAO, CPVC, SOLDAVEL, 28 X 22 MM, PARA AGUA QUENTE</v>
          </cell>
          <cell r="D4606" t="str">
            <v>UN</v>
          </cell>
          <cell r="E4606">
            <v>1.21</v>
          </cell>
        </row>
        <row r="4607">
          <cell r="A4607">
            <v>38003</v>
          </cell>
          <cell r="B4607" t="str">
            <v>INSUMO NACIONAL CAIXA</v>
          </cell>
          <cell r="C4607" t="str">
            <v>BUCHA DE REDUCAO, CPVC, SOLDAVEL, 35 X 28 MM, PARA AGUA QUENTE</v>
          </cell>
          <cell r="D4607" t="str">
            <v>UN</v>
          </cell>
          <cell r="E4607">
            <v>14.52</v>
          </cell>
        </row>
        <row r="4608">
          <cell r="A4608">
            <v>38004</v>
          </cell>
          <cell r="B4608" t="str">
            <v>INSUMO NACIONAL CAIXA</v>
          </cell>
          <cell r="C4608" t="str">
            <v>BUCHA DE REDUCAO, CPVC, SOLDAVEL, 42 X 22 MM, PARA AGUA QUENTE</v>
          </cell>
          <cell r="D4608" t="str">
            <v>UN</v>
          </cell>
          <cell r="E4608">
            <v>19.420000000000002</v>
          </cell>
        </row>
        <row r="4609">
          <cell r="A4609">
            <v>38005</v>
          </cell>
          <cell r="B4609" t="str">
            <v>INSUMO NACIONAL CAIXA</v>
          </cell>
          <cell r="C4609" t="str">
            <v>CONECTOR, CPVC, SOLDAVEL, 15 MM X 1/2", PARA AGUA QUENTE</v>
          </cell>
          <cell r="D4609" t="str">
            <v>UN</v>
          </cell>
          <cell r="E4609">
            <v>11.92</v>
          </cell>
        </row>
        <row r="4610">
          <cell r="A4610">
            <v>38006</v>
          </cell>
          <cell r="B4610" t="str">
            <v>INSUMO NACIONAL CAIXA</v>
          </cell>
          <cell r="C4610" t="str">
            <v>CONECTOR, CPVC, SOLDAVEL, 22 MM X 1/2", PARA AGUA QUENTE</v>
          </cell>
          <cell r="D4610" t="str">
            <v>UN</v>
          </cell>
          <cell r="E4610">
            <v>14.63</v>
          </cell>
        </row>
        <row r="4611">
          <cell r="A4611">
            <v>38007</v>
          </cell>
          <cell r="B4611" t="str">
            <v>INSUMO NACIONAL CAIXA</v>
          </cell>
          <cell r="C4611" t="str">
            <v>CONECTOR, CPVC, SOLDAVEL, 28 MM X 1", PARA AGUA QUENTE</v>
          </cell>
          <cell r="D4611" t="str">
            <v>UN</v>
          </cell>
          <cell r="E4611">
            <v>22.4</v>
          </cell>
        </row>
        <row r="4612">
          <cell r="A4612">
            <v>38008</v>
          </cell>
          <cell r="B4612" t="str">
            <v>INSUMO NACIONAL CAIXA</v>
          </cell>
          <cell r="C4612" t="str">
            <v>CONECTOR, CPVC, SOLDAVEL, 35 MM X 1 1/4", PARA AGUA QUENTE</v>
          </cell>
          <cell r="D4612" t="str">
            <v>UN</v>
          </cell>
          <cell r="E4612">
            <v>90.22</v>
          </cell>
        </row>
        <row r="4613">
          <cell r="A4613">
            <v>38009</v>
          </cell>
          <cell r="B4613" t="str">
            <v>INSUMO NACIONAL CAIXA</v>
          </cell>
          <cell r="C4613" t="str">
            <v>CONECTOR, CPVC, SOLDAVEL, 42 MM X 1 1/2", PARA AGUA QUENTE</v>
          </cell>
          <cell r="D4613" t="str">
            <v>UN</v>
          </cell>
          <cell r="E4613">
            <v>110.26</v>
          </cell>
        </row>
        <row r="4614">
          <cell r="A4614">
            <v>38010</v>
          </cell>
          <cell r="B4614" t="str">
            <v>INSUMO NACIONAL CAIXA</v>
          </cell>
          <cell r="C4614" t="str">
            <v>TE CPVC, SOLDAVEL, 90 GRAUS, 22 MM, PARA AGUA QUENTE PREDIAL</v>
          </cell>
          <cell r="D4614" t="str">
            <v>UN</v>
          </cell>
          <cell r="E4614">
            <v>3.28</v>
          </cell>
        </row>
        <row r="4615">
          <cell r="A4615">
            <v>38011</v>
          </cell>
          <cell r="B4615" t="str">
            <v>INSUMO NACIONAL CAIXA</v>
          </cell>
          <cell r="C4615" t="str">
            <v>TE CPVC, SOLDAVEL, 90 GRAUS, 28 MM, PARA AGUA QUENTE PREDIAL</v>
          </cell>
          <cell r="D4615" t="str">
            <v>UN</v>
          </cell>
          <cell r="E4615">
            <v>6.05</v>
          </cell>
        </row>
        <row r="4616">
          <cell r="A4616">
            <v>38012</v>
          </cell>
          <cell r="B4616" t="str">
            <v>INSUMO NACIONAL CAIXA</v>
          </cell>
          <cell r="C4616" t="str">
            <v>TE CPVC, SOLDAVEL, 90 GRAUS, 35 MM, PARA AGUA QUENTE PREDIAL</v>
          </cell>
          <cell r="D4616" t="str">
            <v>UN</v>
          </cell>
          <cell r="E4616">
            <v>20.69</v>
          </cell>
        </row>
        <row r="4617">
          <cell r="A4617">
            <v>38013</v>
          </cell>
          <cell r="B4617" t="str">
            <v>INSUMO NACIONAL CAIXA</v>
          </cell>
          <cell r="C4617" t="str">
            <v>TE CPVC, SOLDAVEL, 90 GRAUS, 42 MM, PARA AGUA QUENTE PREDIAL</v>
          </cell>
          <cell r="D4617" t="str">
            <v>UN</v>
          </cell>
          <cell r="E4617">
            <v>26.86</v>
          </cell>
        </row>
        <row r="4618">
          <cell r="A4618">
            <v>38014</v>
          </cell>
          <cell r="B4618" t="str">
            <v>INSUMO NACIONAL CAIXA</v>
          </cell>
          <cell r="C4618" t="str">
            <v>TE CPVC, SOLDAVEL, 90 GRAUS, 54 MM, PARA AGUA QUENTE PREDIAL</v>
          </cell>
          <cell r="D4618" t="str">
            <v>UN</v>
          </cell>
          <cell r="E4618">
            <v>43.72</v>
          </cell>
        </row>
        <row r="4619">
          <cell r="A4619">
            <v>38015</v>
          </cell>
          <cell r="B4619" t="str">
            <v>INSUMO NACIONAL CAIXA</v>
          </cell>
          <cell r="C4619" t="str">
            <v>TE CPVC, SOLDAVEL, 90 GRAUS, 73 MM, PARA AGUA QUENTE PREDIAL</v>
          </cell>
          <cell r="D4619" t="str">
            <v>UN</v>
          </cell>
          <cell r="E4619">
            <v>105.57</v>
          </cell>
        </row>
        <row r="4620">
          <cell r="A4620">
            <v>38016</v>
          </cell>
          <cell r="B4620" t="str">
            <v>INSUMO NACIONAL CAIXA</v>
          </cell>
          <cell r="C4620" t="str">
            <v>TE CPVC, SOLDAVEL, 90 GRAUS, 89 MM, PARA AGUA QUENTE PREDIAL</v>
          </cell>
          <cell r="D4620" t="str">
            <v>UN</v>
          </cell>
          <cell r="E4620">
            <v>128.46</v>
          </cell>
        </row>
        <row r="4621">
          <cell r="A4621">
            <v>38017</v>
          </cell>
          <cell r="B4621" t="str">
            <v>INSUMO NACIONAL CAIXA</v>
          </cell>
          <cell r="C4621" t="str">
            <v>TE DE TRANSICAO, CPVC, SOLDAVEL, 15 MM X 1/2", PARA AGUA QUENTE</v>
          </cell>
          <cell r="D4621" t="str">
            <v>UN</v>
          </cell>
          <cell r="E4621">
            <v>6.33</v>
          </cell>
        </row>
        <row r="4622">
          <cell r="A4622">
            <v>38018</v>
          </cell>
          <cell r="B4622" t="str">
            <v>INSUMO NACIONAL CAIXA</v>
          </cell>
          <cell r="C4622" t="str">
            <v>TE DE TRANSICAO, CPVC, SOLDAVEL, 22 MM X 1/2", PARA AGUA QUENTE</v>
          </cell>
          <cell r="D4622" t="str">
            <v>UN</v>
          </cell>
          <cell r="E4622">
            <v>6.98</v>
          </cell>
        </row>
        <row r="4623">
          <cell r="A4623">
            <v>38019</v>
          </cell>
          <cell r="B4623" t="str">
            <v>INSUMO NACIONAL CAIXA</v>
          </cell>
          <cell r="C4623" t="str">
            <v>TE MISTURADOR, CPVC, SOLDAVEL, 15 MM, PARA AGUA QUENTE</v>
          </cell>
          <cell r="D4623" t="str">
            <v>UN</v>
          </cell>
          <cell r="E4623">
            <v>5.51</v>
          </cell>
        </row>
        <row r="4624">
          <cell r="A4624">
            <v>38020</v>
          </cell>
          <cell r="B4624" t="str">
            <v>INSUMO NACIONAL CAIXA</v>
          </cell>
          <cell r="C4624" t="str">
            <v>TE MISTURADOR, CPVC, SOLDAVEL, 22 MM, PARA AGUA QUENTE</v>
          </cell>
          <cell r="D4624" t="str">
            <v>UN</v>
          </cell>
          <cell r="E4624">
            <v>6.98</v>
          </cell>
        </row>
        <row r="4625">
          <cell r="A4625">
            <v>38021</v>
          </cell>
          <cell r="B4625" t="str">
            <v>INSUMO NACIONAL CAIXA</v>
          </cell>
          <cell r="C4625" t="str">
            <v>LUVA DE CORRER PARA TUBO SOLDAVEL, PVC, 32 MM, PARA AGUA FRIA PREDIAL</v>
          </cell>
          <cell r="D4625" t="str">
            <v>UN</v>
          </cell>
          <cell r="E4625">
            <v>12.37</v>
          </cell>
        </row>
        <row r="4626">
          <cell r="A4626">
            <v>38022</v>
          </cell>
          <cell r="B4626" t="str">
            <v>INSUMO NACIONAL CAIXA</v>
          </cell>
          <cell r="C4626" t="str">
            <v>LUVA DE CORRER PARA TUBO SOLDAVEL, PVC, 60 MM, PARA AGUA FRIA PREDIAL</v>
          </cell>
          <cell r="D4626" t="str">
            <v>UN</v>
          </cell>
          <cell r="E4626">
            <v>22.15</v>
          </cell>
        </row>
        <row r="4627">
          <cell r="A4627">
            <v>38023</v>
          </cell>
          <cell r="B4627" t="str">
            <v>INSUMO NACIONAL CAIXA</v>
          </cell>
          <cell r="C4627" t="str">
            <v>LUVA DE REDUCAO, PVC, SOLDAVEL, 50 X 25 MM, PARA AGUA FRIA PREDIAL</v>
          </cell>
          <cell r="D4627" t="str">
            <v>UN</v>
          </cell>
          <cell r="E4627">
            <v>2.61</v>
          </cell>
        </row>
        <row r="4628">
          <cell r="A4628">
            <v>38025</v>
          </cell>
          <cell r="B4628" t="str">
            <v>INSUMO NACIONAL CAIXA</v>
          </cell>
          <cell r="C4628" t="str">
            <v>CURVA DE TRANSPOSICAO, PVC, SOLDAVEL, 25 MM, PARA AGUA FRIAPREDIAL</v>
          </cell>
          <cell r="D4628" t="str">
            <v>UN</v>
          </cell>
          <cell r="E4628">
            <v>3.9</v>
          </cell>
        </row>
        <row r="4629">
          <cell r="A4629">
            <v>38026</v>
          </cell>
          <cell r="B4629" t="str">
            <v>INSUMO NACIONAL CAIXA</v>
          </cell>
          <cell r="C4629" t="str">
            <v>CURVA DE TRANSPOSICAO, PVC, SOLDAVEL, 32 MM, PARA AGUA FRIAPREDIAL</v>
          </cell>
          <cell r="D4629" t="str">
            <v>UN</v>
          </cell>
          <cell r="E4629">
            <v>10.08</v>
          </cell>
        </row>
        <row r="4630">
          <cell r="A4630">
            <v>38028</v>
          </cell>
          <cell r="B4630" t="str">
            <v>INSUMO NACIONAL CAIXA</v>
          </cell>
          <cell r="C4630" t="str">
            <v>TUBO CPVC, SOLDAVEL, 42 MM, AGUA QUENTE PREDIAL (NBR 15884)</v>
          </cell>
          <cell r="D4630" t="str">
            <v>M</v>
          </cell>
          <cell r="E4630">
            <v>31.24</v>
          </cell>
        </row>
        <row r="4631">
          <cell r="A4631">
            <v>38029</v>
          </cell>
          <cell r="B4631" t="str">
            <v>INSUMO NACIONAL CAIXA</v>
          </cell>
          <cell r="C4631" t="str">
            <v>TUBO CPVC, SOLDAVEL, 54 MM, AGUA QUENTE PREDIAL (NBR 15884)</v>
          </cell>
          <cell r="D4631" t="str">
            <v>M</v>
          </cell>
          <cell r="E4631">
            <v>47.63</v>
          </cell>
        </row>
        <row r="4632">
          <cell r="A4632">
            <v>38030</v>
          </cell>
          <cell r="B4632" t="str">
            <v>INSUMO NACIONAL CAIXA</v>
          </cell>
          <cell r="C4632" t="str">
            <v>TUBO CPVC, SOLDAVEL, 73 MM, AGUA QUENTE PREDIAL (NBR 15884)</v>
          </cell>
          <cell r="D4632" t="str">
            <v>M</v>
          </cell>
          <cell r="E4632">
            <v>73.16</v>
          </cell>
        </row>
        <row r="4633">
          <cell r="A4633">
            <v>38031</v>
          </cell>
          <cell r="B4633" t="str">
            <v>INSUMO NACIONAL CAIXA</v>
          </cell>
          <cell r="C4633" t="str">
            <v>TUBO CPVC, SOLDAVEL, 89 MM, AGUA QUENTE PREDIAL (NBR 15884)</v>
          </cell>
          <cell r="D4633" t="str">
            <v>M</v>
          </cell>
          <cell r="E4633">
            <v>115.93</v>
          </cell>
        </row>
        <row r="4634">
          <cell r="A4634">
            <v>38032</v>
          </cell>
          <cell r="B4634" t="str">
            <v>INSUMO NACIONAL CAIXA</v>
          </cell>
          <cell r="C4634" t="str">
            <v>TUBO PVC CORRUGADO, PAREDE DUPLA, JE, DN 150 MM, REDE COLETORA ESGOTO</v>
          </cell>
          <cell r="D4634" t="str">
            <v>M</v>
          </cell>
          <cell r="E4634">
            <v>30.78</v>
          </cell>
        </row>
        <row r="4635">
          <cell r="A4635">
            <v>38033</v>
          </cell>
          <cell r="B4635" t="str">
            <v>INSUMO NACIONAL CAIXA</v>
          </cell>
          <cell r="C4635" t="str">
            <v>TUBO PVC CORRUGADO, PAREDE DUPLA, JE, DN 200 MM, REDE COLETORA ESGOTO</v>
          </cell>
          <cell r="D4635" t="str">
            <v>M</v>
          </cell>
          <cell r="E4635">
            <v>48.46</v>
          </cell>
        </row>
        <row r="4636">
          <cell r="A4636">
            <v>38034</v>
          </cell>
          <cell r="B4636" t="str">
            <v>INSUMO NACIONAL CAIXA</v>
          </cell>
          <cell r="C4636" t="str">
            <v>TUBO PVC CORRUGADO, PAREDE DUPLA, JE, DN 250 MM, REDE COLETORA ESGOTO</v>
          </cell>
          <cell r="D4636" t="str">
            <v>M</v>
          </cell>
          <cell r="E4636">
            <v>81.88</v>
          </cell>
        </row>
        <row r="4637">
          <cell r="A4637">
            <v>38035</v>
          </cell>
          <cell r="B4637" t="str">
            <v>INSUMO NACIONAL CAIXA</v>
          </cell>
          <cell r="C4637" t="str">
            <v>TUBO PVC CORRUGADO, PAREDE DUPLA, JE, DN 300 MM, REDE COLETORA ESGOTO</v>
          </cell>
          <cell r="D4637" t="str">
            <v>M</v>
          </cell>
          <cell r="E4637">
            <v>131.01</v>
          </cell>
        </row>
        <row r="4638">
          <cell r="A4638">
            <v>38036</v>
          </cell>
          <cell r="B4638" t="str">
            <v>INSUMO NACIONAL CAIXA</v>
          </cell>
          <cell r="C4638" t="str">
            <v>TUBO PVC CORRUGADO, PAREDE DUPLA, JE, DN 350 MM, REDE COLETORA ESGOTO</v>
          </cell>
          <cell r="D4638" t="str">
            <v>M</v>
          </cell>
          <cell r="E4638">
            <v>193.8</v>
          </cell>
        </row>
        <row r="4639">
          <cell r="A4639">
            <v>38037</v>
          </cell>
          <cell r="B4639" t="str">
            <v>INSUMO NACIONAL CAIXA</v>
          </cell>
          <cell r="C4639" t="str">
            <v>TUBO PVC CORRUGADO, PAREDE DUPLA, JE, DN 400 MM, REDE COLETORA ESGOTO</v>
          </cell>
          <cell r="D4639" t="str">
            <v>M</v>
          </cell>
          <cell r="E4639">
            <v>229.12</v>
          </cell>
        </row>
        <row r="4640">
          <cell r="A4640">
            <v>38051</v>
          </cell>
          <cell r="B4640" t="str">
            <v>INSUMO NACIONAL CAIXA</v>
          </cell>
          <cell r="C4640" t="str">
            <v>TUBO DRENO, CORRUGADO, ESPIRALADO, FLEXIVEL, PERFURADO, EM POLIETILENO DE ALTA DENSIDADE (PEAD), DN 65 MM, (2 1/2") PARADRENAGEM - EM ROLO (NORMA DNIT 093/2006 - EM)</v>
          </cell>
          <cell r="D4640" t="str">
            <v>M</v>
          </cell>
          <cell r="E4640">
            <v>2.44</v>
          </cell>
        </row>
        <row r="4641">
          <cell r="A4641">
            <v>38052</v>
          </cell>
          <cell r="B4641" t="str">
            <v>INSUMO NACIONAL CAIXA</v>
          </cell>
          <cell r="C4641" t="str">
            <v>TUBO DRENO, CORRUGADO, ESPIRALADO, FLEXIVEL, PERFURADO, EM POLIETILENO DE ALTA DENSIDADE (PEAD), DN 100 MM, (4") PARA DRENAGEM - EM ROLO (NORMA DNIT 093/2006 - E.M)</v>
          </cell>
          <cell r="D4641" t="str">
            <v>M</v>
          </cell>
          <cell r="E4641">
            <v>3.92</v>
          </cell>
        </row>
        <row r="4642">
          <cell r="A4642">
            <v>38053</v>
          </cell>
          <cell r="B4642" t="str">
            <v>INSUMO NACIONAL CAIXA</v>
          </cell>
          <cell r="C4642" t="str">
            <v>TUBO DRENO, CORRUGADO, ESPIRALADO, FLEXIVEL, PERFURADO, EM POLIETILENO DE ALTA DENSIDADE (PEAD), DN *160* MM, (6") PARADRENAGEM - EM BARRA (NORMA DNIT 093/2006 - EM)</v>
          </cell>
          <cell r="D4642" t="str">
            <v>M</v>
          </cell>
          <cell r="E4642">
            <v>8.09</v>
          </cell>
        </row>
        <row r="4643">
          <cell r="A4643">
            <v>38054</v>
          </cell>
          <cell r="B4643" t="str">
            <v>INSUMO NACIONAL CAIXA</v>
          </cell>
          <cell r="C4643" t="str">
            <v>TUBO DRENO, CORRUGADO, ESPIRALADO, FLEXIVEL, PERFURADO, EM POLIETILENO DE ALTA DENSIDADE (PEAD), DN *200* MM, (8") PARADRENAGEM - EM BARRA (NORMA DNIT 093/2006 - EM)</v>
          </cell>
          <cell r="D4643" t="str">
            <v>M</v>
          </cell>
          <cell r="E4643">
            <v>13.91</v>
          </cell>
        </row>
        <row r="4644">
          <cell r="A4644">
            <v>38055</v>
          </cell>
          <cell r="B4644" t="str">
            <v>INSUMO NACIONAL CAIXA</v>
          </cell>
          <cell r="C4644" t="str">
            <v>GRAMPO METALICO TIPO OLHAL PARA HASTE DE ATERRAMENTO DE 1/2'', CONDUTOR DE *10* A 50 MM2</v>
          </cell>
          <cell r="D4644" t="str">
            <v>UN</v>
          </cell>
          <cell r="E4644">
            <v>2.61</v>
          </cell>
        </row>
        <row r="4645">
          <cell r="A4645">
            <v>38056</v>
          </cell>
          <cell r="B4645" t="str">
            <v>INSUMO NACIONAL CAIXA</v>
          </cell>
          <cell r="C4645" t="str">
            <v>GRAMPO METALICO TIPO U PARA HASTE DE ATERRAMENTO DE ATE 5/8'', CONDUTOR DE 10 A 25 MM2</v>
          </cell>
          <cell r="D4645" t="str">
            <v>UN</v>
          </cell>
          <cell r="E4645">
            <v>14.43</v>
          </cell>
        </row>
        <row r="4646">
          <cell r="A4646">
            <v>38057</v>
          </cell>
          <cell r="B4646" t="str">
            <v>INSUMO NACIONAL CAIXA</v>
          </cell>
          <cell r="C4646" t="str">
            <v>HASTE DE ATERRAMENTO EM ACO COM 3,00 M DE COMPRIMENTO E DN =1/2", REVESTIDA COM BAIXA CAMADA DE COBRE, COM CONECTOR TIPO GRAMPO</v>
          </cell>
          <cell r="D4646" t="str">
            <v>UN</v>
          </cell>
          <cell r="E4646">
            <v>31.27</v>
          </cell>
        </row>
        <row r="4647">
          <cell r="A4647">
            <v>38058</v>
          </cell>
          <cell r="B4647" t="str">
            <v>INSUMO NACIONAL CAIXA</v>
          </cell>
          <cell r="C4647" t="str">
            <v>HASTE DE ATERRAMENTO EM ACO COM 3,00 M DE COMPRIMENTO E DN =1", REVESTIDA COM BAIXA CAMADA DE COBRE, SEM CONECTOR</v>
          </cell>
          <cell r="D4647" t="str">
            <v>UN</v>
          </cell>
          <cell r="E4647">
            <v>134.71</v>
          </cell>
        </row>
        <row r="4648">
          <cell r="A4648">
            <v>38059</v>
          </cell>
          <cell r="B4648" t="str">
            <v>INSUMO NACIONAL CAIXA</v>
          </cell>
          <cell r="C4648" t="str">
            <v>HASTE DE ATERRAMENTO EM ACO COM 3,00 M DE COMPRIMENTO E DN =1", REVESTIDA COM BAIXA CAMADA DE COBRE, COM CONECTOR TIPOGRAMPO</v>
          </cell>
          <cell r="D4648" t="str">
            <v>UN</v>
          </cell>
          <cell r="E4648">
            <v>155.11000000000001</v>
          </cell>
        </row>
        <row r="4649">
          <cell r="A4649">
            <v>38060</v>
          </cell>
          <cell r="B4649" t="str">
            <v>INSUMO NACIONAL CAIXA</v>
          </cell>
          <cell r="C4649" t="str">
            <v>BASE PARA MASTRO DE PARA-RAIOS DIAMETRO NOMINAL 1 1/2"</v>
          </cell>
          <cell r="D4649" t="str">
            <v>UN</v>
          </cell>
          <cell r="E4649">
            <v>50.11</v>
          </cell>
        </row>
        <row r="4650">
          <cell r="A4650">
            <v>38061</v>
          </cell>
          <cell r="B4650" t="str">
            <v>INSUMO NACIONAL CAIXA</v>
          </cell>
          <cell r="C4650" t="str">
            <v>SINALIZADOR NOTURNO SIMPLES PARA PARA-RAIOS, SEM RELE FOTOELETRICO</v>
          </cell>
          <cell r="D4650" t="str">
            <v>UN</v>
          </cell>
          <cell r="E4650">
            <v>40.5</v>
          </cell>
        </row>
        <row r="4651">
          <cell r="A4651">
            <v>38119</v>
          </cell>
          <cell r="B4651" t="str">
            <v>INSUMO NACIONAL CAIXA</v>
          </cell>
          <cell r="C4651" t="str">
            <v>TINTA BORRACHA CLORADA, ACABAMENTO SEMIBRILHO, BRANCA</v>
          </cell>
          <cell r="D4651" t="str">
            <v>L</v>
          </cell>
          <cell r="E4651">
            <v>98.34</v>
          </cell>
        </row>
        <row r="4652">
          <cell r="A4652">
            <v>38120</v>
          </cell>
          <cell r="B4652" t="str">
            <v>INSUMO NACIONAL CAIXA</v>
          </cell>
          <cell r="C4652" t="str">
            <v>MASSA EPOXI BICOMPONENTE PARA REPAROS</v>
          </cell>
          <cell r="D4652" t="str">
            <v>KG</v>
          </cell>
          <cell r="E4652">
            <v>75.22</v>
          </cell>
        </row>
        <row r="4653">
          <cell r="A4653">
            <v>38121</v>
          </cell>
          <cell r="B4653" t="str">
            <v>INSUMO NACIONAL CAIXA</v>
          </cell>
          <cell r="C4653" t="str">
            <v>TINTA A BASE DE RESINA ACRILICA EMULSIONADA EM AGUA, PARA SINALIZACAO HORIZONTAL VIARIA (NBR 13699)</v>
          </cell>
          <cell r="D4653" t="str">
            <v>L</v>
          </cell>
          <cell r="E4653">
            <v>8.02</v>
          </cell>
        </row>
        <row r="4654">
          <cell r="A4654">
            <v>38122</v>
          </cell>
          <cell r="B4654" t="str">
            <v>INSUMO NACIONAL CAIXA</v>
          </cell>
          <cell r="C4654" t="str">
            <v>FUNDO PREPARADOR ACRILICO BASE AGUA</v>
          </cell>
          <cell r="D4654" t="str">
            <v>L</v>
          </cell>
          <cell r="E4654">
            <v>7.45</v>
          </cell>
        </row>
        <row r="4655">
          <cell r="A4655">
            <v>38123</v>
          </cell>
          <cell r="B4655" t="str">
            <v>INSUMO NACIONAL CAIXA</v>
          </cell>
          <cell r="C4655" t="str">
            <v>SELANTE TIPO VEDA CALHA PARA METAL E FIBROCIMENTO</v>
          </cell>
          <cell r="D4655" t="str">
            <v>KG</v>
          </cell>
          <cell r="E4655">
            <v>67.760000000000005</v>
          </cell>
        </row>
        <row r="4656">
          <cell r="A4656">
            <v>38125</v>
          </cell>
          <cell r="B4656" t="str">
            <v>INSUMO NACIONAL CAIXA</v>
          </cell>
          <cell r="C4656" t="str">
            <v>FERTILIZANTE ORGANICO COMPOSTO, CLASSE A</v>
          </cell>
          <cell r="D4656" t="str">
            <v>KG</v>
          </cell>
          <cell r="E4656">
            <v>1.1100000000000001</v>
          </cell>
        </row>
        <row r="4657">
          <cell r="A4657">
            <v>38127</v>
          </cell>
          <cell r="B4657" t="str">
            <v>INSUMO NACIONAL CAIXA</v>
          </cell>
          <cell r="C4657" t="str">
            <v>BASE DE MISTURADOR MONOCOMANDO PARA CHUVEIRO</v>
          </cell>
          <cell r="D4657" t="str">
            <v>UN</v>
          </cell>
          <cell r="E4657">
            <v>424.59</v>
          </cell>
        </row>
        <row r="4658">
          <cell r="A4658">
            <v>38128</v>
          </cell>
          <cell r="B4658" t="str">
            <v>INSUMO NACIONAL CAIXA</v>
          </cell>
          <cell r="C4658" t="str">
            <v>TERRA VEGETAL (ENSACADA)</v>
          </cell>
          <cell r="D4658" t="str">
            <v>KG</v>
          </cell>
          <cell r="E4658">
            <v>0.65</v>
          </cell>
        </row>
        <row r="4659">
          <cell r="A4659">
            <v>38129</v>
          </cell>
          <cell r="B4659" t="str">
            <v>INSUMO NACIONAL CAIXA</v>
          </cell>
          <cell r="C4659" t="str">
            <v>CURVA DE TRANSPOSICAO, PVC SOLDAVEL, 20 MM, PARA AGUA FRIA PREDIAL</v>
          </cell>
          <cell r="D4659" t="str">
            <v>UN</v>
          </cell>
          <cell r="E4659">
            <v>2.38</v>
          </cell>
        </row>
        <row r="4660">
          <cell r="A4660">
            <v>38130</v>
          </cell>
          <cell r="B4660" t="str">
            <v>INSUMO NACIONAL CAIXA</v>
          </cell>
          <cell r="C4660" t="str">
            <v>TUBO CPVC SOLDAVEL, 35 MM, AGUA QUENTE PREDIAL (NBR 15884)</v>
          </cell>
          <cell r="D4660" t="str">
            <v>M</v>
          </cell>
          <cell r="E4660">
            <v>22.8</v>
          </cell>
        </row>
        <row r="4661">
          <cell r="A4661">
            <v>38131</v>
          </cell>
          <cell r="B4661" t="str">
            <v>INSUMO NACIONAL CAIXA</v>
          </cell>
          <cell r="C4661" t="str">
            <v>TINTA BORRACHA, CLORADA, ACABAMENTO SEMIBRILHO, PRETA</v>
          </cell>
          <cell r="D4661" t="str">
            <v>L</v>
          </cell>
          <cell r="E4661">
            <v>99.22</v>
          </cell>
        </row>
        <row r="4662">
          <cell r="A4662">
            <v>38132</v>
          </cell>
          <cell r="B4662" t="str">
            <v>INSUMO NACIONAL CAIXA</v>
          </cell>
          <cell r="C4662" t="str">
            <v>FIO COBRE NU DE 16 A 35 MM2, PARA TENSOES DE ATE 600 V</v>
          </cell>
          <cell r="D4662" t="str">
            <v>KG</v>
          </cell>
          <cell r="E4662">
            <v>43.41</v>
          </cell>
        </row>
        <row r="4663">
          <cell r="A4663">
            <v>38133</v>
          </cell>
          <cell r="B4663" t="str">
            <v>INSUMO NACIONAL CAIXA</v>
          </cell>
          <cell r="C4663" t="str">
            <v>FIO COBRE NU DE 50 A 120 MM2, PARA TENSOES DE ATE 600 V</v>
          </cell>
          <cell r="D4663" t="str">
            <v>KG</v>
          </cell>
          <cell r="E4663">
            <v>41.99</v>
          </cell>
        </row>
        <row r="4664">
          <cell r="A4664">
            <v>38134</v>
          </cell>
          <cell r="B4664" t="str">
            <v>INSUMO NACIONAL CAIXA</v>
          </cell>
          <cell r="C4664" t="str">
            <v>FIO COBRE NU DE 150 A 500 MM2, PARA TENSOES DE ATE 600 V</v>
          </cell>
          <cell r="D4664" t="str">
            <v>KG</v>
          </cell>
          <cell r="E4664">
            <v>42.56</v>
          </cell>
        </row>
        <row r="4665">
          <cell r="A4665">
            <v>38135</v>
          </cell>
          <cell r="B4665" t="str">
            <v>INSUMO NACIONAL CAIXA</v>
          </cell>
          <cell r="C4665" t="str">
            <v>LADRILHO HIDRAULICO, *20 X 20* CM, E= 2 CM, TATIL ALERTA, AMARELO</v>
          </cell>
          <cell r="D4665" t="str">
            <v>M2</v>
          </cell>
          <cell r="E4665">
            <v>86.78</v>
          </cell>
        </row>
        <row r="4666">
          <cell r="A4666">
            <v>38136</v>
          </cell>
          <cell r="B4666" t="str">
            <v>INSUMO NACIONAL CAIXA</v>
          </cell>
          <cell r="C4666" t="str">
            <v>LADRILHO HIDRAULICO, *20 X 20* CM, E= 2 CM, TATIL DIRECIONAL, AMARELO</v>
          </cell>
          <cell r="D4666" t="str">
            <v>M2</v>
          </cell>
          <cell r="E4666">
            <v>86.78</v>
          </cell>
        </row>
        <row r="4667">
          <cell r="A4667">
            <v>38137</v>
          </cell>
          <cell r="B4667" t="str">
            <v>INSUMO NACIONAL CAIXA</v>
          </cell>
          <cell r="C4667" t="str">
            <v>LADRILHO HIDRAULICO, *20 X 20* CM, E= 2 CM, RAMPA, NATURAL</v>
          </cell>
          <cell r="D4667" t="str">
            <v>M2</v>
          </cell>
          <cell r="E4667">
            <v>68.459999999999994</v>
          </cell>
        </row>
        <row r="4668">
          <cell r="A4668">
            <v>38138</v>
          </cell>
          <cell r="B4668" t="str">
            <v>INSUMO NACIONAL CAIXA</v>
          </cell>
          <cell r="C4668" t="str">
            <v>LADRILHO HIDRAULICO, *30 X 30* CM, E= 2 CM, MILANO, NATURAL</v>
          </cell>
          <cell r="D4668" t="str">
            <v>M2</v>
          </cell>
          <cell r="E4668">
            <v>67.23</v>
          </cell>
        </row>
        <row r="4669">
          <cell r="A4669">
            <v>38140</v>
          </cell>
          <cell r="B4669" t="str">
            <v>INSUMO NACIONAL CAIXA</v>
          </cell>
          <cell r="C4669" t="str">
            <v>DISCO DE CORTE DIAMANTADO SEGMENTADO PARA CONCRETO, DIAMETRODE 110 MM, FURO DE 20 MM</v>
          </cell>
          <cell r="D4669" t="str">
            <v>UN</v>
          </cell>
          <cell r="E4669">
            <v>17.55</v>
          </cell>
        </row>
        <row r="4670">
          <cell r="A4670">
            <v>38151</v>
          </cell>
          <cell r="B4670" t="str">
            <v>INSUMO NACIONAL CAIXA</v>
          </cell>
          <cell r="C4670" t="str">
            <v>FECHADURA DE EMBUTIR PARA PORTA EXTERNA, MAQUINA 40 MM, COMCILINDRO, MACANETA ALAVANCA E ROSETA REDONDA EM METAL CROMADO - NIVEL DE SEGURANCA MEDIO - COMPLETA</v>
          </cell>
          <cell r="D4670" t="str">
            <v>CJ</v>
          </cell>
          <cell r="E4670">
            <v>42.42</v>
          </cell>
        </row>
        <row r="4671">
          <cell r="A4671">
            <v>38152</v>
          </cell>
          <cell r="B4671" t="str">
            <v>INSUMO NACIONAL CAIXA</v>
          </cell>
          <cell r="C4671" t="str">
            <v>FECHADURA DE EMBUTIR PARA PORTA EXTERNA, MAQUINA 55 MM, COMCILINDRO, MACANETA ALAVANCA E ROSETA REDONDA EM METAL CROMADO - NIVEL DE SEGURANCA MEDIO - COMPLETA</v>
          </cell>
          <cell r="D4671" t="str">
            <v>CJ</v>
          </cell>
          <cell r="E4671">
            <v>61.39</v>
          </cell>
        </row>
        <row r="4672">
          <cell r="A4672">
            <v>38153</v>
          </cell>
          <cell r="B4672" t="str">
            <v>INSUMO NACIONAL CAIXA</v>
          </cell>
          <cell r="C4672" t="str">
            <v>FECHADURA DE EMBUTIR PARA PORTA DE BANHEIRO, TIPO TRANQUETA,MAQUINA 40 MM, MACANETAS ALAVANCA, ESPELHO EM METAL CROMADO- NIVEL SEGURANCA MEDIO - COMPLETA</v>
          </cell>
          <cell r="D4672" t="str">
            <v>CJ</v>
          </cell>
          <cell r="E4672">
            <v>30.72</v>
          </cell>
        </row>
        <row r="4673">
          <cell r="A4673">
            <v>38154</v>
          </cell>
          <cell r="B4673" t="str">
            <v>INSUMO NACIONAL CAIXA</v>
          </cell>
          <cell r="C4673" t="str">
            <v>FECHADURA AUXILIAR TRAVA DE SEGURANCA SIMPLES, CROMADA, MAQUINA *40* MM, INCLUI CHAVE TETRA E ROSETA REDONDA - COMPLETA</v>
          </cell>
          <cell r="D4673" t="str">
            <v>CJ</v>
          </cell>
          <cell r="E4673">
            <v>32.42</v>
          </cell>
        </row>
        <row r="4674">
          <cell r="A4674">
            <v>38155</v>
          </cell>
          <cell r="B4674" t="str">
            <v>INSUMO NACIONAL CAIXA</v>
          </cell>
          <cell r="C4674" t="str">
            <v>FECHADURA DE SOBREPOR PARA PORTAO, COM CHAVE TETRA, CAIXA *100* MM, TRINCO LATERAL, EM LATAO OU ACO CROMADO, PINTADO - COMPLETA</v>
          </cell>
          <cell r="D4674" t="str">
            <v>UN</v>
          </cell>
          <cell r="E4674">
            <v>40.72</v>
          </cell>
        </row>
        <row r="4675">
          <cell r="A4675">
            <v>38165</v>
          </cell>
          <cell r="B4675" t="str">
            <v>INSUMO NACIONAL CAIXA</v>
          </cell>
          <cell r="C4675" t="str">
            <v>FECHO / FECHADURA COM PUXADOR CONCHA, COM TRANCA TIPO TRAVA,PARA JANELA / PORTA DE CORRER (INCLUI TESTA, FECHADURA, PUXADOR) - COMPLETA</v>
          </cell>
          <cell r="D4675" t="str">
            <v>CJ</v>
          </cell>
          <cell r="E4675">
            <v>48.1</v>
          </cell>
        </row>
        <row r="4676">
          <cell r="A4676">
            <v>38166</v>
          </cell>
          <cell r="B4676" t="str">
            <v>INSUMO NACIONAL CAIXA</v>
          </cell>
          <cell r="C4676" t="str">
            <v>VARA/ PERFIL PARA CREMONA, EM LATAO CROMADO, COMPRIMENTO DE120 CM</v>
          </cell>
          <cell r="D4676" t="str">
            <v>UN</v>
          </cell>
          <cell r="E4676">
            <v>30.54</v>
          </cell>
        </row>
        <row r="4677">
          <cell r="A4677">
            <v>38167</v>
          </cell>
          <cell r="B4677" t="str">
            <v>INSUMO NACIONAL CAIXA</v>
          </cell>
          <cell r="C4677" t="str">
            <v>BORBOLETA EM ZAMAC CROMADO, PARA TRAVAR JANELA TIPO GUILHOTINA</v>
          </cell>
          <cell r="D4677" t="str">
            <v>PAR</v>
          </cell>
          <cell r="E4677">
            <v>15.11</v>
          </cell>
        </row>
        <row r="4678">
          <cell r="A4678">
            <v>38168</v>
          </cell>
          <cell r="B4678" t="str">
            <v>INSUMO NACIONAL CAIXA</v>
          </cell>
          <cell r="C4678" t="str">
            <v>PUXADOR TUBULAR RETO, DUPLO, EM ALUMINIO POLIDO, DIAMETRO APROX.DE 1", COMPRIMENTO APROX. DE 400 MM, PARA PORTAS DE MADEIRA OU VIDRO</v>
          </cell>
          <cell r="D4678" t="str">
            <v>UN</v>
          </cell>
          <cell r="E4678">
            <v>114.11</v>
          </cell>
        </row>
        <row r="4679">
          <cell r="A4679">
            <v>38169</v>
          </cell>
          <cell r="B4679" t="str">
            <v>INSUMO NACIONAL CAIXA</v>
          </cell>
          <cell r="C4679" t="str">
            <v>CONJUNTO DE FERRAGENS PIVO, PARA PORTA PIVOTANTE DE ATE 100KG, REGULAVEL COM ESFERA , CROMADO - SUPERIOR E INFERIOR - COMPLETO</v>
          </cell>
          <cell r="D4679" t="str">
            <v>CJ</v>
          </cell>
          <cell r="E4679">
            <v>55.13</v>
          </cell>
        </row>
        <row r="4680">
          <cell r="A4680">
            <v>38170</v>
          </cell>
          <cell r="B4680" t="str">
            <v>INSUMO NACIONAL CAIXA</v>
          </cell>
          <cell r="C4680" t="str">
            <v>OLHO MAGICO / VISOR PARA PORTA DE *25 A 46* MM DE ESPESSURA,ANGULO DE VISAO APROXIMADO DE 200 GRAUS, LATAO CROMADO, COMFECHO JANELA</v>
          </cell>
          <cell r="D4680" t="str">
            <v>UN</v>
          </cell>
          <cell r="E4680">
            <v>9.94</v>
          </cell>
        </row>
        <row r="4681">
          <cell r="A4681">
            <v>38175</v>
          </cell>
          <cell r="B4681" t="str">
            <v>INSUMO NACIONAL CAIXA</v>
          </cell>
          <cell r="C4681" t="str">
            <v>NUMERO / ALGARISMO PARA PORTA, TAMANHO *40* MM, EM ZAMAC, (MODELO DE 0 A 9), FIXACAO POR PARAFUSOS</v>
          </cell>
          <cell r="D4681" t="str">
            <v>UN</v>
          </cell>
          <cell r="E4681">
            <v>2.17</v>
          </cell>
        </row>
        <row r="4682">
          <cell r="A4682">
            <v>38176</v>
          </cell>
          <cell r="B4682" t="str">
            <v>INSUMO NACIONAL CAIXA</v>
          </cell>
          <cell r="C4682" t="str">
            <v>NUMERO / ALGARISMO PARA RESIDENCIA (FACHADA), TAMANHO *120*MM, EM ZAMAC, (MODELO DE 0 A 9), FIXACAO POR PARAFUSOS</v>
          </cell>
          <cell r="D4682" t="str">
            <v>UN</v>
          </cell>
          <cell r="E4682">
            <v>5.9</v>
          </cell>
        </row>
        <row r="4683">
          <cell r="A4683">
            <v>38177</v>
          </cell>
          <cell r="B4683" t="str">
            <v>INSUMO NACIONAL CAIXA</v>
          </cell>
          <cell r="C4683" t="str">
            <v>TRINCO / FECHO TIPO AVIAO, EM ZAMAC CROMADO, *60* MM, PARA JANELAS - INCLUI PARAFUSOS</v>
          </cell>
          <cell r="D4683" t="str">
            <v>UN</v>
          </cell>
          <cell r="E4683">
            <v>6.63</v>
          </cell>
        </row>
        <row r="4684">
          <cell r="A4684">
            <v>38178</v>
          </cell>
          <cell r="B4684" t="str">
            <v>INSUMO NACIONAL CAIXA</v>
          </cell>
          <cell r="C4684" t="str">
            <v>FECHO DE EMBUTIR, TIPO UNHA, COMANDO DESLIZANTE, COM TRAVA,120 MM, EM LATAO CROMADO</v>
          </cell>
          <cell r="D4684" t="str">
            <v>UN</v>
          </cell>
          <cell r="E4684">
            <v>19.48</v>
          </cell>
        </row>
        <row r="4685">
          <cell r="A4685">
            <v>38179</v>
          </cell>
          <cell r="B4685" t="str">
            <v>INSUMO NACIONAL CAIXA</v>
          </cell>
          <cell r="C4685" t="str">
            <v>ROLDANA CONCOVA DUPLA, EM CHAPA DE ACO, ROLAMENTO INTERNO BLINDADO DE ACO REVESTIDO EM NYLON, PARA PORTA DE CORRER</v>
          </cell>
          <cell r="D4685" t="str">
            <v>UN</v>
          </cell>
          <cell r="E4685">
            <v>24.34</v>
          </cell>
        </row>
        <row r="4686">
          <cell r="A4686">
            <v>38180</v>
          </cell>
          <cell r="B4686" t="str">
            <v>INSUMO NACIONAL CAIXA</v>
          </cell>
          <cell r="C4686" t="str">
            <v>PISO EM REGUA VINILICA SEMIFLEXIVEL, ENCAIXE CLICADO, E = 4MM (SEM COLOCACAO)</v>
          </cell>
          <cell r="D4686" t="str">
            <v>M2</v>
          </cell>
          <cell r="E4686">
            <v>82.99</v>
          </cell>
        </row>
        <row r="4687">
          <cell r="A4687">
            <v>38181</v>
          </cell>
          <cell r="B4687" t="str">
            <v>INSUMO NACIONAL CAIXA</v>
          </cell>
          <cell r="C4687" t="str">
            <v>PISO TATIL DIRECIONAL DE BORRACHA, 25 X 25 CM, E = 5 MM, PARA COLA, CORES</v>
          </cell>
          <cell r="D4687" t="str">
            <v>M2</v>
          </cell>
          <cell r="E4687">
            <v>113.29</v>
          </cell>
        </row>
        <row r="4688">
          <cell r="A4688">
            <v>38182</v>
          </cell>
          <cell r="B4688" t="str">
            <v>INSUMO NACIONAL CAIXA</v>
          </cell>
          <cell r="C4688" t="str">
            <v>PISO TATIL DIRECIONAL DE BORRACHA, 25 X 25 CM, E = 5 MM, PARA COLA, PRETO</v>
          </cell>
          <cell r="D4688" t="str">
            <v>M2</v>
          </cell>
          <cell r="E4688">
            <v>107.92</v>
          </cell>
        </row>
        <row r="4689">
          <cell r="A4689">
            <v>38183</v>
          </cell>
          <cell r="B4689" t="str">
            <v>INSUMO NACIONAL CAIXA</v>
          </cell>
          <cell r="C4689" t="str">
            <v>PISO TATIL DE ALERTA DE BORRACHA, 25 X 25 CM, E = 5 MM, PARACOLA, CORES</v>
          </cell>
          <cell r="D4689" t="str">
            <v>M2</v>
          </cell>
          <cell r="E4689">
            <v>113.29</v>
          </cell>
        </row>
        <row r="4690">
          <cell r="A4690">
            <v>38184</v>
          </cell>
          <cell r="B4690" t="str">
            <v>INSUMO NACIONAL CAIXA</v>
          </cell>
          <cell r="C4690" t="str">
            <v>PISO TATIL DE ALERTA DE BORRACHA, 25 X 25 CM, E = 5 MM, PARACOLA, PRETO</v>
          </cell>
          <cell r="D4690" t="str">
            <v>M2</v>
          </cell>
          <cell r="E4690">
            <v>107.92</v>
          </cell>
        </row>
        <row r="4691">
          <cell r="A4691">
            <v>38185</v>
          </cell>
          <cell r="B4691" t="str">
            <v>INSUMO NACIONAL CAIXA</v>
          </cell>
          <cell r="C4691" t="str">
            <v>PISO TATIL DIRECIONAL DE BORRACHA, 25 X 25 CM, E = 12 MM, PARA ARGAMASSA, PRETO</v>
          </cell>
          <cell r="D4691" t="str">
            <v>M2</v>
          </cell>
          <cell r="E4691">
            <v>249.76</v>
          </cell>
        </row>
        <row r="4692">
          <cell r="A4692">
            <v>38186</v>
          </cell>
          <cell r="B4692" t="str">
            <v>INSUMO NACIONAL CAIXA</v>
          </cell>
          <cell r="C4692" t="str">
            <v>PISO TATIL DIRECIONAL DE BORRACHA, 25 X 25 CM, E = 12 MM, PARA ARGAMASSA, CORES</v>
          </cell>
          <cell r="D4692" t="str">
            <v>M2</v>
          </cell>
          <cell r="E4692">
            <v>280.52</v>
          </cell>
        </row>
        <row r="4693">
          <cell r="A4693">
            <v>38187</v>
          </cell>
          <cell r="B4693" t="str">
            <v>INSUMO NACIONAL CAIXA</v>
          </cell>
          <cell r="C4693" t="str">
            <v>PISO TATIL DE ALERTA DE BORRACHA, 25 X 25 CM, E = 12 MM, PARA ARGAMASSA, PRETO</v>
          </cell>
          <cell r="D4693" t="str">
            <v>M2</v>
          </cell>
          <cell r="E4693">
            <v>249.76</v>
          </cell>
        </row>
        <row r="4694">
          <cell r="A4694">
            <v>38188</v>
          </cell>
          <cell r="B4694" t="str">
            <v>INSUMO NACIONAL CAIXA</v>
          </cell>
          <cell r="C4694" t="str">
            <v>PISO TATIL DE ALERTA DE BORRACHA, 25 X 25 CM, E = 12 MM, PARA ARGAMASSA, CORES</v>
          </cell>
          <cell r="D4694" t="str">
            <v>M2</v>
          </cell>
          <cell r="E4694">
            <v>280.54000000000002</v>
          </cell>
        </row>
        <row r="4695">
          <cell r="A4695">
            <v>38189</v>
          </cell>
          <cell r="B4695" t="str">
            <v>INSUMO NACIONAL CAIXA</v>
          </cell>
          <cell r="C4695" t="str">
            <v>DUCHA METALICA DE PAREDE, ARTICULAVEL, COM BRACO/CANO, SEM DESVIADOR</v>
          </cell>
          <cell r="D4695" t="str">
            <v>UN</v>
          </cell>
          <cell r="E4695">
            <v>208.33</v>
          </cell>
        </row>
        <row r="4696">
          <cell r="A4696">
            <v>38190</v>
          </cell>
          <cell r="B4696" t="str">
            <v>INSUMO NACIONAL CAIXA</v>
          </cell>
          <cell r="C4696" t="str">
            <v>DUCHA METALICA DE PAREDE, ARTICULAVEL, COM DESVIADOR E DUCHAMANUAL</v>
          </cell>
          <cell r="D4696" t="str">
            <v>UN</v>
          </cell>
          <cell r="E4696">
            <v>468.48</v>
          </cell>
        </row>
        <row r="4697">
          <cell r="A4697">
            <v>38191</v>
          </cell>
          <cell r="B4697" t="str">
            <v>INSUMO NACIONAL CAIXA</v>
          </cell>
          <cell r="C4697" t="str">
            <v>LAMPADA FLUORESCENTE COMPACTA 2U BRANCA 15 W, BASE E27 (110/220 V)</v>
          </cell>
          <cell r="D4697" t="str">
            <v>UN</v>
          </cell>
          <cell r="E4697">
            <v>8.43</v>
          </cell>
        </row>
        <row r="4698">
          <cell r="A4698">
            <v>38192</v>
          </cell>
          <cell r="B4698" t="str">
            <v>INSUMO NACIONAL CAIXA</v>
          </cell>
          <cell r="C4698" t="str">
            <v>LAMPADA FLUORESCENTE ESPIRAL BRANCA 65 W, BASE E27 (127/220V)</v>
          </cell>
          <cell r="D4698" t="str">
            <v>UN</v>
          </cell>
          <cell r="E4698">
            <v>58.76</v>
          </cell>
        </row>
        <row r="4699">
          <cell r="A4699">
            <v>38193</v>
          </cell>
          <cell r="B4699" t="str">
            <v>INSUMO NACIONAL CAIXA</v>
          </cell>
          <cell r="C4699" t="str">
            <v>LAMPADA LED 6 W BIVOLT BRANCA, FORMATO TRADICIONAL (BASE E27)</v>
          </cell>
          <cell r="D4699" t="str">
            <v>UN</v>
          </cell>
          <cell r="E4699">
            <v>18.260000000000002</v>
          </cell>
        </row>
        <row r="4700">
          <cell r="A4700">
            <v>38194</v>
          </cell>
          <cell r="B4700" t="str">
            <v>INSUMO NACIONAL CAIXA</v>
          </cell>
          <cell r="C4700" t="str">
            <v>LAMPADA LED 10 W BIVOLT BRANCA, FORMATO TRADICIONAL (BASE E27)</v>
          </cell>
          <cell r="D4700" t="str">
            <v>UN</v>
          </cell>
          <cell r="E4700">
            <v>24.68</v>
          </cell>
        </row>
        <row r="4701">
          <cell r="A4701">
            <v>38195</v>
          </cell>
          <cell r="B4701" t="str">
            <v>INSUMO NACIONAL CAIXA</v>
          </cell>
          <cell r="C4701" t="str">
            <v>PISO PORCELANATO, BORDA RETA, EXTRA, FORMATO MAIOR QUE 2025CM2</v>
          </cell>
          <cell r="D4701" t="str">
            <v>M2</v>
          </cell>
          <cell r="E4701">
            <v>48.45</v>
          </cell>
        </row>
        <row r="4702">
          <cell r="A4702">
            <v>38196</v>
          </cell>
          <cell r="B4702" t="str">
            <v>INSUMO NACIONAL CAIXA</v>
          </cell>
          <cell r="C4702" t="str">
            <v>TERMINAL METALICO A PRESSAO PARA 1 CABO DE 150 MM2, COM 1 FURO DE FIXACAO</v>
          </cell>
          <cell r="D4702" t="str">
            <v>UN</v>
          </cell>
          <cell r="E4702">
            <v>12.75</v>
          </cell>
        </row>
        <row r="4703">
          <cell r="A4703">
            <v>38200</v>
          </cell>
          <cell r="B4703" t="str">
            <v>INSUMO NACIONAL CAIXA</v>
          </cell>
          <cell r="C4703" t="str">
            <v>CORDA DE POLIAMIDA 12 MM TIPO BOMBEIRO, PARA TRABALHO EM ALTURA</v>
          </cell>
          <cell r="D4703" t="str">
            <v>100M</v>
          </cell>
          <cell r="E4703">
            <v>469.51</v>
          </cell>
        </row>
        <row r="4704">
          <cell r="A4704">
            <v>38367</v>
          </cell>
          <cell r="B4704" t="str">
            <v>INSUMO NACIONAL CAIXA</v>
          </cell>
          <cell r="C4704" t="str">
            <v>ESPATULA DE ACO INOX COM CABO DE MADEIRA, LARGURA 8 CM</v>
          </cell>
          <cell r="D4704" t="str">
            <v>UN</v>
          </cell>
          <cell r="E4704">
            <v>9.99</v>
          </cell>
        </row>
        <row r="4705">
          <cell r="A4705">
            <v>38369</v>
          </cell>
          <cell r="B4705" t="str">
            <v>INSUMO NACIONAL CAIXA</v>
          </cell>
          <cell r="C4705" t="str">
            <v>DESEMPENADEIRA DE ACO DENTADA 12 X *25* CM, DENTES 8 X 8 MM,CABO FECHADO DE MADEIRA</v>
          </cell>
          <cell r="D4705" t="str">
            <v>UN</v>
          </cell>
          <cell r="E4705">
            <v>9.99</v>
          </cell>
        </row>
        <row r="4706">
          <cell r="A4706">
            <v>38370</v>
          </cell>
          <cell r="B4706" t="str">
            <v>INSUMO NACIONAL CAIXA</v>
          </cell>
          <cell r="C4706" t="str">
            <v>DESEMPENADEIRA DE ACO LISA 12 X *25* CM COM CABO FECHADO DEMADEIRA</v>
          </cell>
          <cell r="D4706" t="str">
            <v>UN</v>
          </cell>
          <cell r="E4706">
            <v>9.99</v>
          </cell>
        </row>
        <row r="4707">
          <cell r="A4707">
            <v>38371</v>
          </cell>
          <cell r="B4707" t="str">
            <v>INSUMO NACIONAL CAIXA</v>
          </cell>
          <cell r="C4707" t="str">
            <v>LIXADEIRA MANUAL DE ACO 12 X *21* CM</v>
          </cell>
          <cell r="D4707" t="str">
            <v>UN</v>
          </cell>
          <cell r="E4707">
            <v>17.489999999999998</v>
          </cell>
        </row>
        <row r="4708">
          <cell r="A4708">
            <v>38374</v>
          </cell>
          <cell r="B4708" t="str">
            <v>INSUMO NACIONAL CAIXA</v>
          </cell>
          <cell r="C4708" t="str">
            <v>CADEIRA SUSPENSA MANUAL / BALANCIM INDIVIDUAL (NBR 14751)</v>
          </cell>
          <cell r="D4708" t="str">
            <v>UN</v>
          </cell>
          <cell r="E4708">
            <v>794.14</v>
          </cell>
        </row>
        <row r="4709">
          <cell r="A4709">
            <v>38375</v>
          </cell>
          <cell r="B4709" t="str">
            <v>INSUMO NACIONAL CAIXA</v>
          </cell>
          <cell r="C4709" t="str">
            <v>COLHER DE PEDREIRO FORJADA 8 " CANTO REDONDO, CABO DE MADEIRA</v>
          </cell>
          <cell r="D4709" t="str">
            <v>UN</v>
          </cell>
          <cell r="E4709">
            <v>14.19</v>
          </cell>
        </row>
        <row r="4710">
          <cell r="A4710">
            <v>38376</v>
          </cell>
          <cell r="B4710" t="str">
            <v>INSUMO NACIONAL CAIXA</v>
          </cell>
          <cell r="C4710" t="str">
            <v>PRUMO DE PAREDE EM ACO 700 A 750 G</v>
          </cell>
          <cell r="D4710" t="str">
            <v>UN</v>
          </cell>
          <cell r="E4710">
            <v>22.89</v>
          </cell>
        </row>
        <row r="4711">
          <cell r="A4711">
            <v>38377</v>
          </cell>
          <cell r="B4711" t="str">
            <v>INSUMO NACIONAL CAIXA</v>
          </cell>
          <cell r="C4711" t="str">
            <v>PRUMO DE CENTRO EM ACO *400* G</v>
          </cell>
          <cell r="D4711" t="str">
            <v>UN</v>
          </cell>
          <cell r="E4711">
            <v>20.079999999999998</v>
          </cell>
        </row>
        <row r="4712">
          <cell r="A4712">
            <v>38379</v>
          </cell>
          <cell r="B4712" t="str">
            <v>INSUMO NACIONAL CAIXA</v>
          </cell>
          <cell r="C4712" t="str">
            <v>REGUA DE ALUMINIO PARA PEDREIRO 2 X 1 "</v>
          </cell>
          <cell r="D4712" t="str">
            <v>M</v>
          </cell>
          <cell r="E4712">
            <v>26.87</v>
          </cell>
        </row>
        <row r="4713">
          <cell r="A4713">
            <v>38380</v>
          </cell>
          <cell r="B4713" t="str">
            <v>INSUMO NACIONAL CAIXA</v>
          </cell>
          <cell r="C4713" t="str">
            <v>ESQUADRO DE ACO 12 " (300 MM), CABO DE ALUMINIO</v>
          </cell>
          <cell r="D4713" t="str">
            <v>UN</v>
          </cell>
          <cell r="E4713">
            <v>15.88</v>
          </cell>
        </row>
        <row r="4714">
          <cell r="A4714">
            <v>38396</v>
          </cell>
          <cell r="B4714" t="str">
            <v>INSUMO NACIONAL CAIXA</v>
          </cell>
          <cell r="C4714" t="str">
            <v>SELADOR HORIZONTAL PARA FITA DE ACO 1 "</v>
          </cell>
          <cell r="D4714" t="str">
            <v>UN</v>
          </cell>
          <cell r="E4714">
            <v>384.73</v>
          </cell>
        </row>
        <row r="4715">
          <cell r="A4715">
            <v>38397</v>
          </cell>
          <cell r="B4715" t="str">
            <v>INSUMO NACIONAL CAIXA</v>
          </cell>
          <cell r="C4715" t="str">
            <v>PASTA DESENGRAXANTE PARA MAOS</v>
          </cell>
          <cell r="D4715" t="str">
            <v>KG</v>
          </cell>
          <cell r="E4715">
            <v>3.5</v>
          </cell>
        </row>
        <row r="4716">
          <cell r="A4716">
            <v>38398</v>
          </cell>
          <cell r="B4716" t="str">
            <v>INSUMO NACIONAL CAIXA</v>
          </cell>
          <cell r="C4716" t="str">
            <v>CAVALETE DE APOIO CARGA 2 T</v>
          </cell>
          <cell r="D4716" t="str">
            <v>UN</v>
          </cell>
          <cell r="E4716">
            <v>32.909999999999997</v>
          </cell>
        </row>
        <row r="4717">
          <cell r="A4717">
            <v>38399</v>
          </cell>
          <cell r="B4717" t="str">
            <v>INSUMO NACIONAL CAIXA</v>
          </cell>
          <cell r="C4717" t="str">
            <v>BOLSA DE LONA PARA FERRAMENTAS *50 X 35 X 25* CM</v>
          </cell>
          <cell r="D4717" t="str">
            <v>UN</v>
          </cell>
          <cell r="E4717">
            <v>123.44</v>
          </cell>
        </row>
        <row r="4718">
          <cell r="A4718">
            <v>38400</v>
          </cell>
          <cell r="B4718" t="str">
            <v>INSUMO NACIONAL CAIXA</v>
          </cell>
          <cell r="C4718" t="str">
            <v>VASSOURA 40 CM COM CABO</v>
          </cell>
          <cell r="D4718" t="str">
            <v>UN</v>
          </cell>
          <cell r="E4718">
            <v>10.23</v>
          </cell>
        </row>
        <row r="4719">
          <cell r="A4719">
            <v>38401</v>
          </cell>
          <cell r="B4719" t="str">
            <v>INSUMO NACIONAL CAIXA</v>
          </cell>
          <cell r="C4719" t="str">
            <v>RODO PARA CHAO 40 CM COM CABO</v>
          </cell>
          <cell r="D4719" t="str">
            <v>UN</v>
          </cell>
          <cell r="E4719">
            <v>7.31</v>
          </cell>
        </row>
        <row r="4720">
          <cell r="A4720">
            <v>38402</v>
          </cell>
          <cell r="B4720" t="str">
            <v>INSUMO NACIONAL CAIXA</v>
          </cell>
          <cell r="C4720" t="str">
            <v>PA DE LIXO PLASTICA, CABO LONGO</v>
          </cell>
          <cell r="D4720" t="str">
            <v>UN</v>
          </cell>
          <cell r="E4720">
            <v>6.14</v>
          </cell>
        </row>
        <row r="4721">
          <cell r="A4721">
            <v>38403</v>
          </cell>
          <cell r="B4721" t="str">
            <v>INSUMO NACIONAL CAIXA</v>
          </cell>
          <cell r="C4721" t="str">
            <v>ENXADA ESTREITA *25 X 23* CM COM CABO</v>
          </cell>
          <cell r="D4721" t="str">
            <v>UN</v>
          </cell>
          <cell r="E4721">
            <v>24.74</v>
          </cell>
        </row>
        <row r="4722">
          <cell r="A4722">
            <v>38404</v>
          </cell>
          <cell r="B4722" t="str">
            <v>INSUMO NACIONAL CAIXA</v>
          </cell>
          <cell r="C4722" t="str">
            <v>CONCRETO USINADO BOMBEAVEL, CLASSE DE RESISTENCIA C20, COM BRITA 0 E 1, SLUMP = 130 +/- 20 MM, EXCLUI SERVICO DE BOMBEAMENTO (NBR 8953)</v>
          </cell>
          <cell r="D4722" t="str">
            <v>M3</v>
          </cell>
          <cell r="E4722">
            <v>337.75</v>
          </cell>
        </row>
        <row r="4723">
          <cell r="A4723">
            <v>38405</v>
          </cell>
          <cell r="B4723" t="str">
            <v>INSUMO NACIONAL CAIXA</v>
          </cell>
          <cell r="C4723" t="str">
            <v>CONCRETO USINADO BOMBEAVEL, CLASSE DE RESISTENCIA C25, COM BRITA 0 E 1, SLUMP = 130 +/- 20 MM, EXCLUI SERVICO DE BOMBEAMENTO (NBR 8953)</v>
          </cell>
          <cell r="D4723" t="str">
            <v>M3</v>
          </cell>
          <cell r="E4723">
            <v>358.01</v>
          </cell>
        </row>
        <row r="4724">
          <cell r="A4724">
            <v>38406</v>
          </cell>
          <cell r="B4724" t="str">
            <v>INSUMO NACIONAL CAIXA</v>
          </cell>
          <cell r="C4724" t="str">
            <v>CONCRETO USINADO BOMBEAVEL, CLASSE DE RESISTENCIA C30, COM BRITA 0 E 1, SLUMP = 130 +/- 20 MM, EXCLUI SERVICO DE BOMBEAMENTO (NBR 8953)</v>
          </cell>
          <cell r="D4724" t="str">
            <v>M3</v>
          </cell>
          <cell r="E4724">
            <v>376.16</v>
          </cell>
        </row>
        <row r="4725">
          <cell r="A4725">
            <v>38407</v>
          </cell>
          <cell r="B4725" t="str">
            <v>INSUMO NACIONAL CAIXA</v>
          </cell>
          <cell r="C4725" t="str">
            <v>CONCRETO USINADO BOMBEAVEL, CLASSE DE RESISTENCIA C20, COM BRITA 0 E 1, SLUMP = 190 +/- 20 MM, EXCLUI SERVICO DE BOMBEAMENTO (NBR 8953)</v>
          </cell>
          <cell r="D4725" t="str">
            <v>M3</v>
          </cell>
          <cell r="E4725">
            <v>371.52</v>
          </cell>
        </row>
        <row r="4726">
          <cell r="A4726">
            <v>38408</v>
          </cell>
          <cell r="B4726" t="str">
            <v>INSUMO NACIONAL CAIXA</v>
          </cell>
          <cell r="C4726" t="str">
            <v>CONCRETO USINADO BOMBEAVEL, CLASSE DE RESISTENCIA C25, COM BRITA 0 E 1, SLUMP = 190 +/- 20 MM, EXCLUI SERVICO DE BOMBEAMENTO (NBR 8953)</v>
          </cell>
          <cell r="D4726" t="str">
            <v>M3</v>
          </cell>
          <cell r="E4726">
            <v>372.28</v>
          </cell>
        </row>
        <row r="4727">
          <cell r="A4727">
            <v>38409</v>
          </cell>
          <cell r="B4727" t="str">
            <v>INSUMO NACIONAL CAIXA</v>
          </cell>
          <cell r="C4727" t="str">
            <v>CONCRETO USINADO BOMBEAVEL, CLASSE DE RESISTENCIA C30, COM BRITA 0 E 1, SLUMP = 190 +/- 20 MM, EXCLUI SERVICO DE BOMBEAMENTO (NBR 8953)</v>
          </cell>
          <cell r="D4727" t="str">
            <v>M3</v>
          </cell>
          <cell r="E4727">
            <v>401.29</v>
          </cell>
        </row>
        <row r="4728">
          <cell r="A4728">
            <v>38410</v>
          </cell>
          <cell r="B4728" t="str">
            <v>INSUMO NACIONAL CAIXA</v>
          </cell>
          <cell r="C4728" t="str">
            <v>PENEIRA ROTATIVA COM MOTOR ELETRICO TRIFASICO DE 2 CV, CILINDRO DE 1 M X 0,60 M, COM FUROS DE 3,17 MM</v>
          </cell>
          <cell r="D4728" t="str">
            <v>UN</v>
          </cell>
          <cell r="E4728">
            <v>9645.93</v>
          </cell>
        </row>
        <row r="4729">
          <cell r="A4729">
            <v>38411</v>
          </cell>
          <cell r="B4729" t="str">
            <v>INSUMO NACIONAL CAIXA</v>
          </cell>
          <cell r="C4729" t="str">
            <v>DOSADOR DE AREIA, CAPACIDADE DE *26* LITROS</v>
          </cell>
          <cell r="D4729" t="str">
            <v>UN</v>
          </cell>
          <cell r="E4729">
            <v>1089.05</v>
          </cell>
        </row>
        <row r="4730">
          <cell r="A4730">
            <v>38412</v>
          </cell>
          <cell r="B4730" t="str">
            <v>INSUMO NACIONAL CAIXA</v>
          </cell>
          <cell r="C4730" t="str">
            <v>INVERSOR DE SOLDA MONOFASICO DE 160 A, POTENCIA DE 5400 W, TENSAO DE 220 V, TURBO VENTILADO, PROTECAO POR FUSIVEL TERMICO, PARA ELETRODOS DE 2,0 A 4,0 MM</v>
          </cell>
          <cell r="D4730" t="str">
            <v>UN</v>
          </cell>
          <cell r="E4730">
            <v>1204.56</v>
          </cell>
        </row>
        <row r="4731">
          <cell r="A4731">
            <v>38413</v>
          </cell>
          <cell r="B4731" t="str">
            <v>INSUMO NACIONAL CAIXA</v>
          </cell>
          <cell r="C4731" t="str">
            <v>LIXADEIRA ELETRICA ANGULAR, PARA DISCO DE 7 " (180 MM), POTENCIA DE 2.200 W, *5.000* RPM, 220 V</v>
          </cell>
          <cell r="D4731" t="str">
            <v>UN</v>
          </cell>
          <cell r="E4731">
            <v>615.08000000000004</v>
          </cell>
        </row>
        <row r="4732">
          <cell r="A4732">
            <v>38414</v>
          </cell>
          <cell r="B4732" t="str">
            <v>INSUMO NACIONAL CAIXA</v>
          </cell>
          <cell r="C4732" t="str">
            <v>TERMOFUSORA PARA TUBOS E CONEXOES EM PPR COM DIAMETROS DE 75A 110 MM, POTENCIA DE *1100* W, TENSAO 220 V</v>
          </cell>
          <cell r="D4732" t="str">
            <v>UN</v>
          </cell>
          <cell r="E4732">
            <v>934.3</v>
          </cell>
        </row>
        <row r="4733">
          <cell r="A4733">
            <v>38415</v>
          </cell>
          <cell r="B4733" t="str">
            <v>INSUMO NACIONAL CAIXA</v>
          </cell>
          <cell r="C4733" t="str">
            <v>TERMOFUSORA PARA TUBOS E CONEXOES EM PPR COM DIAMETROS DE 20A 63 MM, POTENCIA DE 800 W, TENSAO 220 V</v>
          </cell>
          <cell r="D4733" t="str">
            <v>UN</v>
          </cell>
          <cell r="E4733">
            <v>665.68</v>
          </cell>
        </row>
        <row r="4734">
          <cell r="A4734">
            <v>38418</v>
          </cell>
          <cell r="B4734" t="str">
            <v>INSUMO NACIONAL CAIXA</v>
          </cell>
          <cell r="C4734" t="str">
            <v>BUCHA DE REDUCAO, PVC, LONGA, SERIE R, DN 50 X 40 MM, PARA ESGOTO PREDIAL</v>
          </cell>
          <cell r="D4734" t="str">
            <v>UN</v>
          </cell>
          <cell r="E4734">
            <v>2.91</v>
          </cell>
        </row>
        <row r="4735">
          <cell r="A4735">
            <v>38419</v>
          </cell>
          <cell r="B4735" t="str">
            <v>INSUMO NACIONAL CAIXA</v>
          </cell>
          <cell r="C4735" t="str">
            <v>TE, PVC, SERIE R, 40 X 40 MM, PARA ESGOTO PREDIAL</v>
          </cell>
          <cell r="D4735" t="str">
            <v>UN</v>
          </cell>
          <cell r="E4735">
            <v>4.74</v>
          </cell>
        </row>
        <row r="4736">
          <cell r="A4736">
            <v>38420</v>
          </cell>
          <cell r="B4736" t="str">
            <v>INSUMO NACIONAL CAIXA</v>
          </cell>
          <cell r="C4736" t="str">
            <v>TE, PVC, SERIE R, 50 X 50 MM, PARA ESGOTO PREDIAL</v>
          </cell>
          <cell r="D4736" t="str">
            <v>UN</v>
          </cell>
          <cell r="E4736">
            <v>10.67</v>
          </cell>
        </row>
        <row r="4737">
          <cell r="A4737">
            <v>38421</v>
          </cell>
          <cell r="B4737" t="str">
            <v>INSUMO NACIONAL CAIXA</v>
          </cell>
          <cell r="C4737" t="str">
            <v>CURVA DE PVC, 90 GRAUS, SERIE R, DN 50 MM, PARA ESGOTO PREDIAL</v>
          </cell>
          <cell r="D4737" t="str">
            <v>UN</v>
          </cell>
          <cell r="E4737">
            <v>17.2</v>
          </cell>
        </row>
        <row r="4738">
          <cell r="A4738">
            <v>38422</v>
          </cell>
          <cell r="B4738" t="str">
            <v>INSUMO NACIONAL CAIXA</v>
          </cell>
          <cell r="C4738" t="str">
            <v>CURVA DE PVC, 90 GRAUS, SERIE R, DN 75 MM, PARA ESGOTO PREDIAL</v>
          </cell>
          <cell r="D4738" t="str">
            <v>UN</v>
          </cell>
          <cell r="E4738">
            <v>19.37</v>
          </cell>
        </row>
        <row r="4739">
          <cell r="A4739">
            <v>38423</v>
          </cell>
          <cell r="B4739" t="str">
            <v>INSUMO NACIONAL CAIXA</v>
          </cell>
          <cell r="C4739" t="str">
            <v>CURVA DE PVC, 90 GRAUS, SERIE R, DN 100 MM, PARA ESGOTO PREDIAL</v>
          </cell>
          <cell r="D4739" t="str">
            <v>UN</v>
          </cell>
          <cell r="E4739">
            <v>30.28</v>
          </cell>
        </row>
        <row r="4740">
          <cell r="A4740">
            <v>38424</v>
          </cell>
          <cell r="B4740" t="str">
            <v>INSUMO NACIONAL CAIXA</v>
          </cell>
          <cell r="C4740" t="str">
            <v>CURVA DE PVC, 90 GRAUS, SERIE R, DN 150 MM, PARA ESGOTO PREDIAL</v>
          </cell>
          <cell r="D4740" t="str">
            <v>UN</v>
          </cell>
          <cell r="E4740">
            <v>45.37</v>
          </cell>
        </row>
        <row r="4741">
          <cell r="A4741">
            <v>38425</v>
          </cell>
          <cell r="B4741" t="str">
            <v>INSUMO NACIONAL CAIXA</v>
          </cell>
          <cell r="C4741" t="str">
            <v>CURVA DE PVC, 45 GRAUS, SERIE R, DN 75 MM, PARA ESGOTO PREDIAL</v>
          </cell>
          <cell r="D4741" t="str">
            <v>UN</v>
          </cell>
          <cell r="E4741">
            <v>9.2100000000000009</v>
          </cell>
        </row>
        <row r="4742">
          <cell r="A4742">
            <v>38426</v>
          </cell>
          <cell r="B4742" t="str">
            <v>INSUMO NACIONAL CAIXA</v>
          </cell>
          <cell r="C4742" t="str">
            <v>CURVA DE PVC, 45 GRAUS, SERIE R, DN 100 MM, PARA ESGOTO PREDIAL</v>
          </cell>
          <cell r="D4742" t="str">
            <v>UN</v>
          </cell>
          <cell r="E4742">
            <v>17.68</v>
          </cell>
        </row>
        <row r="4743">
          <cell r="A4743">
            <v>38427</v>
          </cell>
          <cell r="B4743" t="str">
            <v>INSUMO NACIONAL CAIXA</v>
          </cell>
          <cell r="C4743" t="str">
            <v>CURVA DE PVC, 45 GRAUS, SERIE R, DN 150 MM, PARA ESGOTO PREDIAL</v>
          </cell>
          <cell r="D4743" t="str">
            <v>UN</v>
          </cell>
          <cell r="E4743">
            <v>36.299999999999997</v>
          </cell>
        </row>
        <row r="4744">
          <cell r="A4744">
            <v>38428</v>
          </cell>
          <cell r="B4744" t="str">
            <v>INSUMO NACIONAL CAIXA</v>
          </cell>
          <cell r="C4744" t="str">
            <v>CONECTOR, CPVC, SOLDAVEL, 22 MM X 3/4", PARA AGUA QUENTE</v>
          </cell>
          <cell r="D4744" t="str">
            <v>UN</v>
          </cell>
          <cell r="E4744">
            <v>13.71</v>
          </cell>
        </row>
        <row r="4745">
          <cell r="A4745">
            <v>38430</v>
          </cell>
          <cell r="B4745" t="str">
            <v>INSUMO NACIONAL CAIXA</v>
          </cell>
          <cell r="C4745" t="str">
            <v>JOELHO DE TRANSICAO, CPVC, SOLDAVEL, 90 GRAUS, 22 MM X 3/4",PARA AGUA QUENTE</v>
          </cell>
          <cell r="D4745" t="str">
            <v>UN</v>
          </cell>
          <cell r="E4745">
            <v>12.1</v>
          </cell>
        </row>
        <row r="4746">
          <cell r="A4746">
            <v>38432</v>
          </cell>
          <cell r="B4746" t="str">
            <v>INSUMO NACIONAL CAIXA</v>
          </cell>
          <cell r="C4746" t="str">
            <v>TE DE TRANSICAO, CPVC, SOLDAVEL, 22 MM X 3/4", PARA AGUA QUENTE</v>
          </cell>
          <cell r="D4746" t="str">
            <v>UN</v>
          </cell>
          <cell r="E4746">
            <v>9.77</v>
          </cell>
        </row>
        <row r="4747">
          <cell r="A4747">
            <v>38448</v>
          </cell>
          <cell r="B4747" t="str">
            <v>INSUMO NACIONAL CAIXA</v>
          </cell>
          <cell r="C4747" t="str">
            <v>TE DE INSPECAO, PVC, SERIE R, 150 X 100 MM, PARA ESGOTO PREDIAL</v>
          </cell>
          <cell r="D4747" t="str">
            <v>UN</v>
          </cell>
          <cell r="E4747">
            <v>139.03</v>
          </cell>
        </row>
        <row r="4748">
          <cell r="A4748">
            <v>38449</v>
          </cell>
          <cell r="B4748" t="str">
            <v>INSUMO NACIONAL CAIXA</v>
          </cell>
          <cell r="C4748" t="str">
            <v>JOELHO PARA PE DE COLUNA, 45 GRAUS, SERIE R, DN 100 MM, PARAESGOTO PREDIAL</v>
          </cell>
          <cell r="D4748" t="str">
            <v>UN</v>
          </cell>
          <cell r="E4748">
            <v>19.75</v>
          </cell>
        </row>
        <row r="4749">
          <cell r="A4749">
            <v>38463</v>
          </cell>
          <cell r="B4749" t="str">
            <v>INSUMO NACIONAL CAIXA</v>
          </cell>
          <cell r="C4749" t="str">
            <v>MARTELO DE SOLDADOR/PICADOR DE SOLDA</v>
          </cell>
          <cell r="D4749" t="str">
            <v>UN</v>
          </cell>
          <cell r="E4749">
            <v>22.78</v>
          </cell>
        </row>
        <row r="4750">
          <cell r="A4750">
            <v>38464</v>
          </cell>
          <cell r="B4750" t="str">
            <v>INSUMO NACIONAL CAIXA</v>
          </cell>
          <cell r="C4750" t="str">
            <v>CONCRETO USINADO BOMBEAVEL, CLASSE DE RESISTENCIA C20, COM BRITA 0, SLUMP = 220 +/- 20 MM, INCLUI SERVICO DE BOMBEAMENTO(NBR 8953)</v>
          </cell>
          <cell r="D4750" t="str">
            <v>M3</v>
          </cell>
          <cell r="E4750">
            <v>408</v>
          </cell>
        </row>
        <row r="4751">
          <cell r="A4751">
            <v>38465</v>
          </cell>
          <cell r="B4751" t="str">
            <v>INSUMO NACIONAL CAIXA</v>
          </cell>
          <cell r="C4751" t="str">
            <v>TALHADEIRA COM PUNHO DE PROTECAO *20 X 250* MM</v>
          </cell>
          <cell r="D4751" t="str">
            <v>UN</v>
          </cell>
          <cell r="E4751">
            <v>23.23</v>
          </cell>
        </row>
        <row r="4752">
          <cell r="A4752">
            <v>38466</v>
          </cell>
          <cell r="B4752" t="str">
            <v>INSUMO NACIONAL CAIXA</v>
          </cell>
          <cell r="C4752" t="str">
            <v>GRAMPO DE APERTO RAPIDO 18 "</v>
          </cell>
          <cell r="D4752" t="str">
            <v>UN</v>
          </cell>
          <cell r="E4752">
            <v>18.100000000000001</v>
          </cell>
        </row>
        <row r="4753">
          <cell r="A4753">
            <v>38467</v>
          </cell>
          <cell r="B4753" t="str">
            <v>INSUMO NACIONAL CAIXA</v>
          </cell>
          <cell r="C4753" t="str">
            <v>ALICATE DE PRESSAO 11 " PARA SOLDA, TIPO C</v>
          </cell>
          <cell r="D4753" t="str">
            <v>UN</v>
          </cell>
          <cell r="E4753">
            <v>49.36</v>
          </cell>
        </row>
        <row r="4754">
          <cell r="A4754">
            <v>38468</v>
          </cell>
          <cell r="B4754" t="str">
            <v>INSUMO NACIONAL CAIXA</v>
          </cell>
          <cell r="C4754" t="str">
            <v>ALICATE DE PRESSAO 11 " PARA SOLDA, TIPO U</v>
          </cell>
          <cell r="D4754" t="str">
            <v>UN</v>
          </cell>
          <cell r="E4754">
            <v>54.32</v>
          </cell>
        </row>
        <row r="4755">
          <cell r="A4755">
            <v>38469</v>
          </cell>
          <cell r="B4755" t="str">
            <v>INSUMO NACIONAL CAIXA</v>
          </cell>
          <cell r="C4755" t="str">
            <v>ALICATE DE PRESSAO PARA SOLDA DE CHAPA 18 "</v>
          </cell>
          <cell r="D4755" t="str">
            <v>UN</v>
          </cell>
          <cell r="E4755">
            <v>87.73</v>
          </cell>
        </row>
        <row r="4756">
          <cell r="A4756">
            <v>38470</v>
          </cell>
          <cell r="B4756" t="str">
            <v>INSUMO NACIONAL CAIXA</v>
          </cell>
          <cell r="C4756" t="str">
            <v>ALICATE DE CORTE DIAGONAL 6 " COM ISOLAMENTO</v>
          </cell>
          <cell r="D4756" t="str">
            <v>UN</v>
          </cell>
          <cell r="E4756">
            <v>29.9</v>
          </cell>
        </row>
        <row r="4757">
          <cell r="A4757">
            <v>38471</v>
          </cell>
          <cell r="B4757" t="str">
            <v>INSUMO NACIONAL CAIXA</v>
          </cell>
          <cell r="C4757" t="str">
            <v>ALICATE PARA ANEIS DE PISTAO, CAPACIDADE 50 A 100 MM</v>
          </cell>
          <cell r="D4757" t="str">
            <v>UN</v>
          </cell>
          <cell r="E4757">
            <v>70.540000000000006</v>
          </cell>
        </row>
        <row r="4758">
          <cell r="A4758">
            <v>38472</v>
          </cell>
          <cell r="B4758" t="str">
            <v>INSUMO NACIONAL CAIXA</v>
          </cell>
          <cell r="C4758" t="str">
            <v>CHAVE INGLESA/CHAVE AJUSTAVEL 15 "</v>
          </cell>
          <cell r="D4758" t="str">
            <v>UN</v>
          </cell>
          <cell r="E4758">
            <v>85.01</v>
          </cell>
        </row>
        <row r="4759">
          <cell r="A4759">
            <v>38473</v>
          </cell>
          <cell r="B4759" t="str">
            <v>INSUMO NACIONAL CAIXA</v>
          </cell>
          <cell r="C4759" t="str">
            <v>MACARICO DE SOLDA 201 PARA EXTENSAO GLP OU ACETILENO</v>
          </cell>
          <cell r="D4759" t="str">
            <v>UN</v>
          </cell>
          <cell r="E4759">
            <v>93.79</v>
          </cell>
        </row>
        <row r="4760">
          <cell r="A4760">
            <v>38474</v>
          </cell>
          <cell r="B4760" t="str">
            <v>INSUMO NACIONAL CAIXA</v>
          </cell>
          <cell r="C4760" t="str">
            <v>EXTENSAO DE SOLDA 201 GLP, E = *2,5 A 4,0* MM</v>
          </cell>
          <cell r="D4760" t="str">
            <v>UN</v>
          </cell>
          <cell r="E4760">
            <v>27.86</v>
          </cell>
        </row>
        <row r="4761">
          <cell r="A4761">
            <v>38475</v>
          </cell>
          <cell r="B4761" t="str">
            <v>INSUMO NACIONAL CAIXA</v>
          </cell>
          <cell r="C4761" t="str">
            <v>EXTENSAO DE SOLDA 201 ACETILENO, E = *1,5 A 2,5* MM</v>
          </cell>
          <cell r="D4761" t="str">
            <v>UN</v>
          </cell>
          <cell r="E4761">
            <v>22.54</v>
          </cell>
        </row>
        <row r="4762">
          <cell r="A4762">
            <v>38476</v>
          </cell>
          <cell r="B4762" t="str">
            <v>INSUMO NACIONAL CAIXA</v>
          </cell>
          <cell r="C4762" t="str">
            <v>ESCADA DUPLA DE ABRIR EM ALUMINIO, MODELO PINTOR, 8 DEGRAUS</v>
          </cell>
          <cell r="D4762" t="str">
            <v>UN</v>
          </cell>
          <cell r="E4762">
            <v>186</v>
          </cell>
        </row>
        <row r="4763">
          <cell r="A4763">
            <v>38477</v>
          </cell>
          <cell r="B4763" t="str">
            <v>INSUMO NACIONAL CAIXA</v>
          </cell>
          <cell r="C4763" t="str">
            <v>ESCADA EXTENSIVEL EM ALUMINIO COM 6,00 M ESTENDIDA</v>
          </cell>
          <cell r="D4763" t="str">
            <v>UN</v>
          </cell>
          <cell r="E4763">
            <v>526.75</v>
          </cell>
        </row>
        <row r="4764">
          <cell r="A4764">
            <v>38538</v>
          </cell>
          <cell r="B4764" t="str">
            <v>INSUMO NACIONAL CAIXA</v>
          </cell>
          <cell r="C4764" t="str">
            <v>ESTACA PRE-MOLDADA MACICA DE CONCRETO VIBRADO ARMADO, PARA CARGA DE 25 T, SECAO QUADRADA, COM ANEL METALICO INCORPORADOA PECA (SOMENTE FORNECIMENTO)</v>
          </cell>
          <cell r="D4764" t="str">
            <v>M</v>
          </cell>
          <cell r="E4764">
            <v>36</v>
          </cell>
        </row>
        <row r="4765">
          <cell r="A4765">
            <v>38539</v>
          </cell>
          <cell r="B4765" t="str">
            <v>INSUMO NACIONAL CAIXA</v>
          </cell>
          <cell r="C4765" t="str">
            <v>ESTACA PRE-MOLDADA MACICA DE CONCRETO VIBRADO ARMADO, PARA CARGA DE 50 T, SECAO QUADRADA, COM ANEL METALICO INCORPORADOA PECA (SOMENTE FORNECIMENTO)</v>
          </cell>
          <cell r="D4765" t="str">
            <v>M</v>
          </cell>
          <cell r="E4765">
            <v>48.95</v>
          </cell>
        </row>
        <row r="4766">
          <cell r="A4766">
            <v>38540</v>
          </cell>
          <cell r="B4766" t="str">
            <v>INSUMO NACIONAL CAIXA</v>
          </cell>
          <cell r="C4766" t="str">
            <v>ESTACA PRE-MOLDADA VAZADA DE CONCRETO CENTRIFUGADO, PARA CARGA DE 100 T, SECAO CIRCULAR, COM ANEL METALICO INCORPORADO APECA (SOMENTE FORNECIMENTO)</v>
          </cell>
          <cell r="D4766" t="str">
            <v>M</v>
          </cell>
          <cell r="E4766">
            <v>125.46</v>
          </cell>
        </row>
        <row r="4767">
          <cell r="A4767">
            <v>38541</v>
          </cell>
          <cell r="B4767" t="str">
            <v>INSUMO NACIONAL CAIXA</v>
          </cell>
          <cell r="C4767" t="str">
            <v>PERFURATRIZ COM TORRE METALICA PARA EXECUCAO DE ESTACA HELICE CONTINUA, PROFUNDIDADE MAXIMA DE 30 M, DIAMETRO MAXIMO DE800 MM, POTENCIA INSTALADA DE 268 HP, MESA ROTATIVA COM TORQUE MAXIMO DE 170 KNM</v>
          </cell>
          <cell r="D4767" t="str">
            <v>UN</v>
          </cell>
          <cell r="E4767">
            <v>2061315.77</v>
          </cell>
        </row>
        <row r="4768">
          <cell r="A4768">
            <v>38542</v>
          </cell>
          <cell r="B4768" t="str">
            <v>INSUMO NACIONAL CAIXA</v>
          </cell>
          <cell r="C4768" t="str">
            <v>PERFURATRIZ COM TORRE METALICA PARA EXECUCAO DE ESTACA HELICE CONTINUA, PROFUNDIDADE MAXIMA DE 32 M, DIAMETRO MAXIMO DE1000 MM, POTENCIA INSTALADA DE 350 HP, MESA ROTATIVA COM TORQUE MAXIMO DE 263 KNM</v>
          </cell>
          <cell r="D4768" t="str">
            <v>UN</v>
          </cell>
          <cell r="E4768">
            <v>3205263.13</v>
          </cell>
        </row>
        <row r="4769">
          <cell r="A4769">
            <v>38543</v>
          </cell>
          <cell r="B4769" t="str">
            <v>INSUMO NACIONAL CAIXA</v>
          </cell>
          <cell r="C4769" t="str">
            <v>PERFURATRIZ HIDRAULICA COM TRADO CURTO ACOPLADO, PROFUNDIDADE MAXIMA DE 20 M, DIAMETRO MAXIMO DE 1500 MM, POTENCIA INSTALADA DE 137 HP, MESA ROTATIVA COM TORQUE MAXIMO DE 30 KNM (INCLUI MONTAGEM, NAO INCLUI CAMINHAO)</v>
          </cell>
          <cell r="D4769" t="str">
            <v>UN</v>
          </cell>
          <cell r="E4769">
            <v>784736.86</v>
          </cell>
        </row>
        <row r="4770">
          <cell r="A4770">
            <v>38546</v>
          </cell>
          <cell r="B4770" t="str">
            <v>INSUMO NACIONAL CAIXA</v>
          </cell>
          <cell r="C4770" t="str">
            <v>ARGAMASSA USINADA AUTOADENSAVEL E AUTONIVELANTE PARA CONTRAPISO, INCLUI BOMBEAMENTO</v>
          </cell>
          <cell r="D4770" t="str">
            <v>M3</v>
          </cell>
          <cell r="E4770">
            <v>378.28</v>
          </cell>
        </row>
        <row r="4771">
          <cell r="A4771">
            <v>38547</v>
          </cell>
          <cell r="B4771" t="str">
            <v>INSUMO NACIONAL CAIXA</v>
          </cell>
          <cell r="C4771" t="str">
            <v>ALICATE DE CRIMPAR RJ11, RJ12 E RJ45</v>
          </cell>
          <cell r="D4771" t="str">
            <v>UN</v>
          </cell>
          <cell r="E4771">
            <v>81.59</v>
          </cell>
        </row>
        <row r="4772">
          <cell r="A4772">
            <v>38548</v>
          </cell>
          <cell r="B4772" t="str">
            <v>INSUMO NACIONAL CAIXA</v>
          </cell>
          <cell r="C4772" t="str">
            <v>CANALETA ESTRUTURAL CERAMICA, 14 X 19 X 19 CM, 6,0 MPA (NBR15270)</v>
          </cell>
          <cell r="D4772" t="str">
            <v>UN</v>
          </cell>
          <cell r="E4772">
            <v>1.03</v>
          </cell>
        </row>
        <row r="4773">
          <cell r="A4773">
            <v>38588</v>
          </cell>
          <cell r="B4773" t="str">
            <v>INSUMO NACIONAL CAIXA</v>
          </cell>
          <cell r="C4773" t="str">
            <v>MEIO BLOCO CONCRETO ESTRUTURAL 14 X 19 X 14 CM, FBK 4,5 MPA(NBR 6136)</v>
          </cell>
          <cell r="D4773" t="str">
            <v>UN</v>
          </cell>
          <cell r="E4773">
            <v>1.1599999999999999</v>
          </cell>
        </row>
        <row r="4774">
          <cell r="A4774">
            <v>38589</v>
          </cell>
          <cell r="B4774" t="str">
            <v>INSUMO NACIONAL CAIXA</v>
          </cell>
          <cell r="C4774" t="str">
            <v>MEIO BLOCO CONCRETO ESTRUTURAL 14 X 19 X 19 CM, FBK 4,5 MPA(NBR 6136)</v>
          </cell>
          <cell r="D4774" t="str">
            <v>UN</v>
          </cell>
          <cell r="E4774">
            <v>1.42</v>
          </cell>
        </row>
        <row r="4775">
          <cell r="A4775">
            <v>38590</v>
          </cell>
          <cell r="B4775" t="str">
            <v>INSUMO NACIONAL CAIXA</v>
          </cell>
          <cell r="C4775" t="str">
            <v>BLOCO CONCRETO ESTRUTURAL 14 X 19 X 29 CM, FBK 4,5 MPA (NBR6136)</v>
          </cell>
          <cell r="D4775" t="str">
            <v>UN</v>
          </cell>
          <cell r="E4775">
            <v>2.04</v>
          </cell>
        </row>
        <row r="4776">
          <cell r="A4776">
            <v>38591</v>
          </cell>
          <cell r="B4776" t="str">
            <v>INSUMO NACIONAL CAIXA</v>
          </cell>
          <cell r="C4776" t="str">
            <v>BLOCO CONCRETO ESTRUTURAL 14 X 19 X 34 CM, FBK 4,5 MPA (NBR6136)</v>
          </cell>
          <cell r="D4776" t="str">
            <v>UN</v>
          </cell>
          <cell r="E4776">
            <v>2.31</v>
          </cell>
        </row>
        <row r="4777">
          <cell r="A4777">
            <v>38592</v>
          </cell>
          <cell r="B4777" t="str">
            <v>INSUMO NACIONAL CAIXA</v>
          </cell>
          <cell r="C4777" t="str">
            <v>MEIO BLOCO CONCRETO ESTRUTURAL 14 X 19 X 14 CM, FBK 14 MPA (NBR 6136)</v>
          </cell>
          <cell r="D4777" t="str">
            <v>UN</v>
          </cell>
          <cell r="E4777">
            <v>1.85</v>
          </cell>
        </row>
        <row r="4778">
          <cell r="A4778">
            <v>38593</v>
          </cell>
          <cell r="B4778" t="str">
            <v>INSUMO NACIONAL CAIXA</v>
          </cell>
          <cell r="C4778" t="str">
            <v>MEIO BLOCO CONCRETO ESTRUTURAL 14 X 19 X 19 CM, FBK 14 MPA (NBR 6136)</v>
          </cell>
          <cell r="D4778" t="str">
            <v>UN</v>
          </cell>
          <cell r="E4778">
            <v>1.99</v>
          </cell>
        </row>
        <row r="4779">
          <cell r="A4779">
            <v>38594</v>
          </cell>
          <cell r="B4779" t="str">
            <v>INSUMO NACIONAL CAIXA</v>
          </cell>
          <cell r="C4779" t="str">
            <v>MEIO BLOCO CONCRETO ESTRUTURAL 14 X 19 X 34 CM, FBK 14 MPA (NBR 6136)</v>
          </cell>
          <cell r="D4779" t="str">
            <v>UN</v>
          </cell>
          <cell r="E4779">
            <v>2.95</v>
          </cell>
        </row>
        <row r="4780">
          <cell r="A4780">
            <v>38595</v>
          </cell>
          <cell r="B4780" t="str">
            <v>INSUMO NACIONAL CAIXA</v>
          </cell>
          <cell r="C4780" t="str">
            <v>MEIA CANALETA CONCRETO ESTRUTURAL 14 X 19 X 19 CM, FBK 4,5 MPA (NBR 6136)</v>
          </cell>
          <cell r="D4780" t="str">
            <v>UN</v>
          </cell>
          <cell r="E4780">
            <v>1.41</v>
          </cell>
        </row>
        <row r="4781">
          <cell r="A4781">
            <v>38596</v>
          </cell>
          <cell r="B4781" t="str">
            <v>INSUMO NACIONAL CAIXA</v>
          </cell>
          <cell r="C4781" t="str">
            <v>CANALETA CONCRETO ESTRUTURAL 14 X 19 X 29 CM, FBK 4,5 MPA (NBR 6136)</v>
          </cell>
          <cell r="D4781" t="str">
            <v>UN</v>
          </cell>
          <cell r="E4781">
            <v>2.14</v>
          </cell>
        </row>
        <row r="4782">
          <cell r="A4782">
            <v>38597</v>
          </cell>
          <cell r="B4782" t="str">
            <v>INSUMO NACIONAL CAIXA</v>
          </cell>
          <cell r="C4782" t="str">
            <v>CANALETA CONCRETO ESTRUTURAL 14 X 19 X 39 CM, FBK 4,5 MPA (NBR 6136)</v>
          </cell>
          <cell r="D4782" t="str">
            <v>UN</v>
          </cell>
          <cell r="E4782">
            <v>2.61</v>
          </cell>
        </row>
        <row r="4783">
          <cell r="A4783">
            <v>38598</v>
          </cell>
          <cell r="B4783" t="str">
            <v>INSUMO NACIONAL CAIXA</v>
          </cell>
          <cell r="C4783" t="str">
            <v>MEIA CANALETA CONCRETO ESTRUTURAL 14 X 19 X 19 CM, FBK 14 MPA (NBR 6136)</v>
          </cell>
          <cell r="D4783" t="str">
            <v>UN</v>
          </cell>
          <cell r="E4783">
            <v>2.0499999999999998</v>
          </cell>
        </row>
        <row r="4784">
          <cell r="A4784">
            <v>38599</v>
          </cell>
          <cell r="B4784" t="str">
            <v>INSUMO NACIONAL CAIXA</v>
          </cell>
          <cell r="C4784" t="str">
            <v>CANALETA CONCRETO ESTRUTURAL 14 X 19 X 29 CM, FBK 14 MPA (NBR 6136)</v>
          </cell>
          <cell r="D4784" t="str">
            <v>UN</v>
          </cell>
          <cell r="E4784">
            <v>3.13</v>
          </cell>
        </row>
        <row r="4785">
          <cell r="A4785">
            <v>38600</v>
          </cell>
          <cell r="B4785" t="str">
            <v>INSUMO NACIONAL CAIXA</v>
          </cell>
          <cell r="C4785" t="str">
            <v>CANALETA CONCRETO ESTRUTURAL 14 X 19 X 39 CM, FBK 14 MPA (NBR 6136)</v>
          </cell>
          <cell r="D4785" t="str">
            <v>UN</v>
          </cell>
          <cell r="E4785">
            <v>3.68</v>
          </cell>
        </row>
        <row r="4786">
          <cell r="A4786">
            <v>38603</v>
          </cell>
          <cell r="B4786" t="str">
            <v>INSUMO NACIONAL CAIXA</v>
          </cell>
          <cell r="C4786" t="str">
            <v>BLOCO ESTRUTURAL CERAMICO 14 X 19 X 34 CM, 6,0 MPA (NBR 15270)</v>
          </cell>
          <cell r="D4786" t="str">
            <v>UN</v>
          </cell>
          <cell r="E4786">
            <v>1.58</v>
          </cell>
        </row>
        <row r="4787">
          <cell r="A4787">
            <v>38604</v>
          </cell>
          <cell r="B4787" t="str">
            <v>INSUMO NACIONAL CAIXA</v>
          </cell>
          <cell r="C4787" t="str">
            <v>USINA DE ASFALTO A FRIO, CAPACIDADE DE 40 A 60 T/H, ELETRICA, POTENCIA DE 30 CV</v>
          </cell>
          <cell r="D4787" t="str">
            <v>UN</v>
          </cell>
          <cell r="E4787">
            <v>77670.559999999998</v>
          </cell>
        </row>
        <row r="4788">
          <cell r="A4788">
            <v>38605</v>
          </cell>
          <cell r="B4788" t="str">
            <v>INSUMO NACIONAL CAIXA</v>
          </cell>
          <cell r="C4788" t="str">
            <v>ABERTURA PARA ENCAIXE DE CUBA OU LAVATORIO EM BANCADA DE MARMORE/ GRANITO OU OUTRO TIPO DE PEDRA NATURAL</v>
          </cell>
          <cell r="D4788" t="str">
            <v>UN</v>
          </cell>
          <cell r="E4788">
            <v>124.38</v>
          </cell>
        </row>
        <row r="4789">
          <cell r="A4789">
            <v>38629</v>
          </cell>
          <cell r="B4789" t="str">
            <v>INSUMO NACIONAL CAIXA</v>
          </cell>
          <cell r="C4789" t="str">
            <v>EQUIPAMENTO PARA DEMARCACAO DE FAIXAS DE TRAFEGO A QUENTE, ASER MONTADO SOBRE CAMINHAO DE PBT MINIMO DE 17 T E DISTANCIA MINIMA ENTRE EIXOS DE 5,2 M, CAPACIDADE PARA 1.000 KG DE MATERIAL TERMOPLASTICO (INCLUI MONTAGEM, NAO INCLUI CAMINHAOE NEM COMPRESSOR DE AR)</v>
          </cell>
          <cell r="D4789" t="str">
            <v>UN</v>
          </cell>
          <cell r="E4789">
            <v>976523.43</v>
          </cell>
        </row>
        <row r="4790">
          <cell r="A4790">
            <v>38630</v>
          </cell>
          <cell r="B4790" t="str">
            <v>INSUMO NACIONAL CAIXA</v>
          </cell>
          <cell r="C4790" t="str">
            <v>EQUIPAMENTO PARA DEMARCACAO DE FAIXAS DE TRAFEGO A FRIO, A SER MONTADO SOBRE CAMINHAO DE PBT MINIMO DE 9 T E DISTANCIA MINIMA ENTRE EIXOS DE 4,3 M, CAPACIDADE PARA 800 L DE TINTA (INCLUI MONTAGEM, NAO INCLUI CAMINHAO)</v>
          </cell>
          <cell r="D4790" t="str">
            <v>UN</v>
          </cell>
          <cell r="E4790">
            <v>656023.43000000005</v>
          </cell>
        </row>
        <row r="4791">
          <cell r="A4791">
            <v>38633</v>
          </cell>
          <cell r="B4791" t="str">
            <v>INSUMO NACIONAL CAIXA</v>
          </cell>
          <cell r="C4791" t="str">
            <v>FURO PARA TORNEIRA OU OUTROS ACESSORIOS  EM BANCADA DE MARMORE/ GRANITO OU OUTRO TIPO DE PEDRA NATURAL</v>
          </cell>
          <cell r="D4791" t="str">
            <v>UN</v>
          </cell>
          <cell r="E4791">
            <v>18.649999999999999</v>
          </cell>
        </row>
        <row r="4792">
          <cell r="A4792">
            <v>38635</v>
          </cell>
          <cell r="B4792" t="str">
            <v>INSUMO NACIONAL CAIXA</v>
          </cell>
          <cell r="C4792" t="str">
            <v>SIFAO PLASTICO EXTENSIVEL PARA LAVATORIO 1 X 1.1/2 "</v>
          </cell>
          <cell r="D4792" t="str">
            <v>UN</v>
          </cell>
          <cell r="E4792">
            <v>7.98</v>
          </cell>
        </row>
        <row r="4793">
          <cell r="A4793">
            <v>38637</v>
          </cell>
          <cell r="B4793" t="str">
            <v>INSUMO NACIONAL CAIXA</v>
          </cell>
          <cell r="C4793" t="str">
            <v>SIFAO EM METAL CROMADO PARA PIA AMERICANA, 1.1/2 X 1.1/2 "</v>
          </cell>
          <cell r="D4793" t="str">
            <v>UN</v>
          </cell>
          <cell r="E4793">
            <v>193.53</v>
          </cell>
        </row>
        <row r="4794">
          <cell r="A4794">
            <v>38638</v>
          </cell>
          <cell r="B4794" t="str">
            <v>INSUMO NACIONAL CAIXA</v>
          </cell>
          <cell r="C4794" t="str">
            <v>SIFAO EM METAL CROMADO PARA TANQUE, 1.1/4 X 1.1/2 "</v>
          </cell>
          <cell r="D4794" t="str">
            <v>UN</v>
          </cell>
          <cell r="E4794">
            <v>163.08000000000001</v>
          </cell>
        </row>
        <row r="4795">
          <cell r="A4795">
            <v>38639</v>
          </cell>
          <cell r="B4795" t="str">
            <v>INSUMO NACIONAL CAIXA</v>
          </cell>
          <cell r="C4795" t="str">
            <v>MUDA DE ARBUSTO, BUXINHO, H= *50* M</v>
          </cell>
          <cell r="D4795" t="str">
            <v>UN</v>
          </cell>
          <cell r="E4795">
            <v>87.58</v>
          </cell>
        </row>
        <row r="4796">
          <cell r="A4796">
            <v>38640</v>
          </cell>
          <cell r="B4796" t="str">
            <v>INSUMO NACIONAL CAIXA</v>
          </cell>
          <cell r="C4796" t="str">
            <v>MUDA DE ARBUSTO, PINGO DE OURO/ VIOLETEIRA, H = *10 A 20* CM</v>
          </cell>
          <cell r="D4796" t="str">
            <v>UN</v>
          </cell>
          <cell r="E4796">
            <v>1.31</v>
          </cell>
        </row>
        <row r="4797">
          <cell r="A4797">
            <v>38641</v>
          </cell>
          <cell r="B4797" t="str">
            <v>INSUMO NACIONAL CAIXA</v>
          </cell>
          <cell r="C4797" t="str">
            <v>MUDA DE PALMEIRA, ARECA, H= *1,50* CM</v>
          </cell>
          <cell r="D4797" t="str">
            <v>UN</v>
          </cell>
          <cell r="E4797">
            <v>54.74</v>
          </cell>
        </row>
        <row r="4798">
          <cell r="A4798">
            <v>38642</v>
          </cell>
          <cell r="B4798" t="str">
            <v>INSUMO NACIONAL CAIXA</v>
          </cell>
          <cell r="C4798" t="str">
            <v>COMPRESSOR DE AR REBOCAVEL, VAZAO 152 PCM, PRESSAO EFETIVA DE TRABALHO 102 PSI, MOTOR DIESEL, POTENCIA 31,5 KW</v>
          </cell>
          <cell r="D4798" t="str">
            <v>UN</v>
          </cell>
          <cell r="E4798">
            <v>28477.08</v>
          </cell>
        </row>
        <row r="4799">
          <cell r="A4799">
            <v>38643</v>
          </cell>
          <cell r="B4799" t="str">
            <v>INSUMO NACIONAL CAIXA</v>
          </cell>
          <cell r="C4799" t="str">
            <v>VALVULA EM METAL CROMADO PARA LAVATORIO, 1 " SEM LADRAO</v>
          </cell>
          <cell r="D4799" t="str">
            <v>UN</v>
          </cell>
          <cell r="E4799">
            <v>38.49</v>
          </cell>
        </row>
        <row r="4800">
          <cell r="A4800">
            <v>38647</v>
          </cell>
          <cell r="B4800" t="str">
            <v>INSUMO NACIONAL CAIXA</v>
          </cell>
          <cell r="C4800" t="str">
            <v>CERA LIQUIDA</v>
          </cell>
          <cell r="D4800" t="str">
            <v>L</v>
          </cell>
          <cell r="E4800">
            <v>5.03</v>
          </cell>
        </row>
        <row r="4801">
          <cell r="A4801">
            <v>38674</v>
          </cell>
          <cell r="B4801" t="str">
            <v>INSUMO NACIONAL CAIXA</v>
          </cell>
          <cell r="C4801" t="str">
            <v>TE MISTURADOR DE TRANSICAO, CPVC, COM ROSCA, 22 MM X 3/4", PARA AGUA QUENTE</v>
          </cell>
          <cell r="D4801" t="str">
            <v>UN</v>
          </cell>
          <cell r="E4801">
            <v>22</v>
          </cell>
        </row>
        <row r="4802">
          <cell r="A4802">
            <v>38675</v>
          </cell>
          <cell r="B4802" t="str">
            <v>INSUMO NACIONAL CAIXA</v>
          </cell>
          <cell r="C4802" t="str">
            <v>TE MISTURADOR DE TRANSICAO, CPVC, COM ROSCA, 15 MM X 1/2", PARA AGUA QUENTE</v>
          </cell>
          <cell r="D4802" t="str">
            <v>UN</v>
          </cell>
          <cell r="E4802">
            <v>15.37</v>
          </cell>
        </row>
        <row r="4803">
          <cell r="A4803">
            <v>38676</v>
          </cell>
          <cell r="B4803" t="str">
            <v>INSUMO NACIONAL CAIXA</v>
          </cell>
          <cell r="C4803" t="str">
            <v>LUVA SIMPLES, PVC, SOLDAVEL, DN 150 MM, SERIE NORMAL, PARA ESGOTO PREDIAL</v>
          </cell>
          <cell r="D4803" t="str">
            <v>UN</v>
          </cell>
          <cell r="E4803">
            <v>17.02</v>
          </cell>
        </row>
        <row r="4804">
          <cell r="A4804">
            <v>38677</v>
          </cell>
          <cell r="B4804" t="str">
            <v>INSUMO NACIONAL CAIXA</v>
          </cell>
          <cell r="C4804" t="str">
            <v>LUVA SIMPLES, PVC, SOLDAVEL, DN 200 MM, SERIE NORMAL, PARA ESGOTO PREDIAL</v>
          </cell>
          <cell r="D4804" t="str">
            <v>UN</v>
          </cell>
          <cell r="E4804">
            <v>19.5</v>
          </cell>
        </row>
        <row r="4805">
          <cell r="A4805">
            <v>38678</v>
          </cell>
          <cell r="B4805" t="str">
            <v>INSUMO NACIONAL CAIXA</v>
          </cell>
          <cell r="C4805" t="str">
            <v>LUVA SOLDAVEL COM BUCHA DE LATAO, PVC, 32 MM X 1"</v>
          </cell>
          <cell r="D4805" t="str">
            <v>UN</v>
          </cell>
          <cell r="E4805">
            <v>9.7100000000000009</v>
          </cell>
        </row>
        <row r="4806">
          <cell r="A4806">
            <v>38778</v>
          </cell>
          <cell r="B4806" t="str">
            <v>INSUMO NACIONAL CAIXA</v>
          </cell>
          <cell r="C4806" t="str">
            <v>LAMPADA FLUORESCENTE TUBULAR T8 DE 16/18 W, BIVOLT</v>
          </cell>
          <cell r="D4806" t="str">
            <v>UN</v>
          </cell>
          <cell r="E4806">
            <v>5.0199999999999996</v>
          </cell>
        </row>
        <row r="4807">
          <cell r="A4807">
            <v>38779</v>
          </cell>
          <cell r="B4807" t="str">
            <v>INSUMO NACIONAL CAIXA</v>
          </cell>
          <cell r="C4807" t="str">
            <v>LAMPADA FLUORESCENTE TUBULAR T8 DE 32/36 W, BIVOLT</v>
          </cell>
          <cell r="D4807" t="str">
            <v>UN</v>
          </cell>
          <cell r="E4807">
            <v>5.33</v>
          </cell>
        </row>
        <row r="4808">
          <cell r="A4808">
            <v>38780</v>
          </cell>
          <cell r="B4808" t="str">
            <v>INSUMO NACIONAL CAIXA</v>
          </cell>
          <cell r="C4808" t="str">
            <v>LAMPADA FLUORESCENTE COMPACTA 3U BRANCA 20 W, BASE E27 (127/220 V)</v>
          </cell>
          <cell r="D4808" t="str">
            <v>UN</v>
          </cell>
          <cell r="E4808">
            <v>9.6199999999999992</v>
          </cell>
        </row>
        <row r="4809">
          <cell r="A4809">
            <v>38781</v>
          </cell>
          <cell r="B4809" t="str">
            <v>INSUMO NACIONAL CAIXA</v>
          </cell>
          <cell r="C4809" t="str">
            <v>LAMPADA FLUORESCENTE ESPIRAL BRANCA 45 W, BASE E27 (127/220V)</v>
          </cell>
          <cell r="D4809" t="str">
            <v>UN</v>
          </cell>
          <cell r="E4809">
            <v>32.47</v>
          </cell>
        </row>
        <row r="4810">
          <cell r="A4810">
            <v>38782</v>
          </cell>
          <cell r="B4810" t="str">
            <v>INSUMO NACIONAL CAIXA</v>
          </cell>
          <cell r="C4810" t="str">
            <v>LAMPADA FLUORESCENTE TUBULAR T5 DE 14 W, BIVOLT</v>
          </cell>
          <cell r="D4810" t="str">
            <v>UN</v>
          </cell>
          <cell r="E4810">
            <v>6.69</v>
          </cell>
        </row>
        <row r="4811">
          <cell r="A4811">
            <v>38783</v>
          </cell>
          <cell r="B4811" t="str">
            <v>INSUMO NACIONAL CAIXA</v>
          </cell>
          <cell r="C4811" t="str">
            <v>BLOCO CERAMICO DE VEDACAO COM FUROS NA HORIZONTAL, 11,5 X 19X 19 CM - 4,5 MPA (NBR 15270)</v>
          </cell>
          <cell r="D4811" t="str">
            <v>UN</v>
          </cell>
          <cell r="E4811">
            <v>0.61</v>
          </cell>
        </row>
        <row r="4812">
          <cell r="A4812">
            <v>38877</v>
          </cell>
          <cell r="B4812" t="str">
            <v>INSUMO NACIONAL CAIXA</v>
          </cell>
          <cell r="C4812" t="str">
            <v>MASSA PARA TEXTURA LISA DE BASE ACRILICA, USO INTERNO E EXTERNO</v>
          </cell>
          <cell r="D4812" t="str">
            <v>KG</v>
          </cell>
          <cell r="E4812">
            <v>5.42</v>
          </cell>
        </row>
        <row r="4813">
          <cell r="A4813">
            <v>38954</v>
          </cell>
          <cell r="B4813" t="str">
            <v>INSUMO NACIONAL CAIXA</v>
          </cell>
          <cell r="C4813" t="str">
            <v>ALICATE ALARGADOR DE TUBO PEX</v>
          </cell>
          <cell r="D4813" t="str">
            <v>UN</v>
          </cell>
          <cell r="E4813">
            <v>31.59</v>
          </cell>
        </row>
        <row r="4814">
          <cell r="A4814">
            <v>38955</v>
          </cell>
          <cell r="B4814" t="str">
            <v>INSUMO NACIONAL CAIXA</v>
          </cell>
          <cell r="C4814" t="str">
            <v>TESOURA / CORTADOR DE TUBOS PEX</v>
          </cell>
          <cell r="D4814" t="str">
            <v>UN</v>
          </cell>
          <cell r="E4814">
            <v>34.659999999999997</v>
          </cell>
        </row>
        <row r="4815">
          <cell r="A4815">
            <v>38956</v>
          </cell>
          <cell r="B4815" t="str">
            <v>INSUMO NACIONAL CAIXA</v>
          </cell>
          <cell r="C4815" t="str">
            <v>ALICATE CRIMPADOR DE TUBO PEX</v>
          </cell>
          <cell r="D4815" t="str">
            <v>UN</v>
          </cell>
          <cell r="E4815">
            <v>740.22</v>
          </cell>
        </row>
        <row r="4816">
          <cell r="A4816">
            <v>38957</v>
          </cell>
          <cell r="B4816" t="str">
            <v>INSUMO NACIONAL CAIXA</v>
          </cell>
          <cell r="C4816" t="str">
            <v>ANEIS DE CRIMPAGEM PARA ALICATE CRIMPADOR DE TUBO PEX, BITOLAS DE 16 A 32 MM</v>
          </cell>
          <cell r="D4816" t="str">
            <v>PAR</v>
          </cell>
          <cell r="E4816">
            <v>58.06</v>
          </cell>
        </row>
        <row r="4817">
          <cell r="A4817">
            <v>38958</v>
          </cell>
          <cell r="B4817" t="str">
            <v>INSUMO NACIONAL CAIXA</v>
          </cell>
          <cell r="C4817" t="str">
            <v>CALIBRADOR / CHANFRADOR / ESCAREADOR DE TUBO PEX</v>
          </cell>
          <cell r="D4817" t="str">
            <v>UN</v>
          </cell>
          <cell r="E4817">
            <v>34.54</v>
          </cell>
        </row>
        <row r="4818">
          <cell r="A4818">
            <v>38959</v>
          </cell>
          <cell r="B4818" t="str">
            <v>INSUMO NACIONAL CAIXA</v>
          </cell>
          <cell r="C4818" t="str">
            <v>PRENSA DE MONTAGEM PARA TUBO PEX</v>
          </cell>
          <cell r="D4818" t="str">
            <v>UN</v>
          </cell>
          <cell r="E4818">
            <v>512.99</v>
          </cell>
        </row>
        <row r="4819">
          <cell r="A4819">
            <v>38968</v>
          </cell>
          <cell r="B4819" t="str">
            <v>INSUMO NACIONAL CAIXA</v>
          </cell>
          <cell r="C4819" t="str">
            <v>GRADIL *1320 X 2170* MM (A X L) EM  BARRA DE ACO CHATA *25 MM X 2* MM ENTRELACADA COM BARRA ACO REDONDA *5* MM, MALHA *65 X 132* MM, GALVANIZADO E PINTURA ELETROSTATICA</v>
          </cell>
          <cell r="D4819" t="str">
            <v>M2</v>
          </cell>
          <cell r="E4819">
            <v>236.13</v>
          </cell>
        </row>
        <row r="4820">
          <cell r="A4820">
            <v>39008</v>
          </cell>
          <cell r="B4820" t="str">
            <v>INSUMO NACIONAL CAIXA</v>
          </cell>
          <cell r="C4820" t="str">
            <v>BOMBA DE PROJECAO DE CONCRETO SECO, POTENCIA 10 CV, VAZAO 3M3/H</v>
          </cell>
          <cell r="D4820" t="str">
            <v>UN</v>
          </cell>
          <cell r="E4820">
            <v>40071.11</v>
          </cell>
        </row>
        <row r="4821">
          <cell r="A4821">
            <v>39009</v>
          </cell>
          <cell r="B4821" t="str">
            <v>INSUMO NACIONAL CAIXA</v>
          </cell>
          <cell r="C4821" t="str">
            <v>BOMBA DE PROJECAO DE CONCRETO SECO, POTENCIA 10 CV, VAZAO 6M3/H</v>
          </cell>
          <cell r="D4821" t="str">
            <v>UN</v>
          </cell>
          <cell r="E4821">
            <v>42931.23</v>
          </cell>
        </row>
        <row r="4822">
          <cell r="A4822">
            <v>39010</v>
          </cell>
          <cell r="B4822" t="str">
            <v>INSUMO NACIONAL CAIXA</v>
          </cell>
          <cell r="C4822" t="str">
            <v>BOMBA INJETORA DE NATA DE CIMENTO COM MISTURADOR INTEGRADO,VAZAO 60 L/ MIN, PRESSAO MAXIMA DE 100 BAR</v>
          </cell>
          <cell r="D4822" t="str">
            <v>UN</v>
          </cell>
          <cell r="E4822">
            <v>114142.46</v>
          </cell>
        </row>
        <row r="4823">
          <cell r="A4823">
            <v>39012</v>
          </cell>
          <cell r="B4823" t="str">
            <v>INSUMO NACIONAL CAIXA</v>
          </cell>
          <cell r="C4823" t="str">
            <v>PERFURATRIZ SOBRE ESTEIRA, TORQUE MAXIMO 600 KGF, PESO MEDIO1000 KG, POTENCIA 20 HP, DIAMETRO MAXIMO 10"</v>
          </cell>
          <cell r="D4823" t="str">
            <v>UN</v>
          </cell>
          <cell r="E4823">
            <v>449167.23</v>
          </cell>
        </row>
        <row r="4824">
          <cell r="A4824">
            <v>39014</v>
          </cell>
          <cell r="B4824" t="str">
            <v>INSUMO NACIONAL CAIXA</v>
          </cell>
          <cell r="C4824" t="str">
            <v>FIBRA DE ACO PARA REFORCO DO CONCRETO, SOLTA, TIPO A-I, FATOR DE FORMA *50* L / D, COMPRIMENTO DE *30* MM E RESISTENCIAA TRACAO DO ACO MAIOR 1000 MPA</v>
          </cell>
          <cell r="D4824" t="str">
            <v>KG</v>
          </cell>
          <cell r="E4824">
            <v>8.0399999999999991</v>
          </cell>
        </row>
        <row r="4825">
          <cell r="A4825">
            <v>39020</v>
          </cell>
          <cell r="B4825" t="str">
            <v>INSUMO NACIONAL CAIXA</v>
          </cell>
          <cell r="C4825" t="str">
            <v>BATENTE/ PORTAL/ ADUELA/ MARCO MACICO, E= *3* CM, L= *13* CM, EM CEDRINHO/ ANGELIM COMERCIAL/ EUCALIPTO/ CURUPIXA/ PEROBA/ CUMARU OU EQUIVALENTE DA REGIAO</v>
          </cell>
          <cell r="D4825" t="str">
            <v>M</v>
          </cell>
          <cell r="E4825">
            <v>23.51</v>
          </cell>
        </row>
        <row r="4826">
          <cell r="A4826">
            <v>39021</v>
          </cell>
          <cell r="B4826" t="str">
            <v>INSUMO NACIONAL CAIXA</v>
          </cell>
          <cell r="C4826" t="str">
            <v>PORTA DE ABRIR EM ACO COM DIVISAO HORIZONTAL  PARA VIDROS, COM FUNDO ANTICORROSIVO/PRIMER DE PROTECAO, SEM GUARNICAO/ALIZAR/VISTA, VIDROS NAO INCLUSOS, 87 X 210 CM</v>
          </cell>
          <cell r="D4826" t="str">
            <v>UN</v>
          </cell>
          <cell r="E4826">
            <v>343.66</v>
          </cell>
        </row>
        <row r="4827">
          <cell r="A4827">
            <v>39022</v>
          </cell>
          <cell r="B4827" t="str">
            <v>INSUMO NACIONAL CAIXA</v>
          </cell>
          <cell r="C4827" t="str">
            <v>PORTA DE ABRIR EM ACO TIPO VENEZIANA, COM PINTURA PRIMER DEPROTECAO, SEM GUARNICAO, 87 X 210 CM</v>
          </cell>
          <cell r="D4827" t="str">
            <v>UN</v>
          </cell>
          <cell r="E4827">
            <v>425</v>
          </cell>
        </row>
        <row r="4828">
          <cell r="A4828">
            <v>39024</v>
          </cell>
          <cell r="B4828" t="str">
            <v>INSUMO NACIONAL CAIXA</v>
          </cell>
          <cell r="C4828" t="str">
            <v>PORTA DE ABRIR EM ALUMINIO COM DIVISAO HORIZONTAL  PARA VIDROS,  ACABAMENTO ANODIZADO NATURAL, VIDROS INCLUSOS, SEM GUARNICAO/ALIZAR/VISTA , 87 X 210 CM</v>
          </cell>
          <cell r="D4828" t="str">
            <v>UN</v>
          </cell>
          <cell r="E4828">
            <v>784</v>
          </cell>
        </row>
        <row r="4829">
          <cell r="A4829">
            <v>39025</v>
          </cell>
          <cell r="B4829" t="str">
            <v>INSUMO NACIONAL CAIXA</v>
          </cell>
          <cell r="C4829" t="str">
            <v>PORTA DE ABRIR EM ALUMINIO TIPO VENEZIANA, ACABAMENTO ANODIZADO NATURAL, SEM GUARNICAO/ALIZAR/VISTA, 87 X 210 CM</v>
          </cell>
          <cell r="D4829" t="str">
            <v>UN</v>
          </cell>
          <cell r="E4829">
            <v>803.91</v>
          </cell>
        </row>
        <row r="4830">
          <cell r="A4830">
            <v>39026</v>
          </cell>
          <cell r="B4830" t="str">
            <v>INSUMO NACIONAL CAIXA</v>
          </cell>
          <cell r="C4830" t="str">
            <v>PREGO DE ACO POLIDO SEM CABECA 15 X 15 (1 1/4 X 13)</v>
          </cell>
          <cell r="D4830" t="str">
            <v>KG</v>
          </cell>
          <cell r="E4830">
            <v>9.1199999999999992</v>
          </cell>
        </row>
        <row r="4831">
          <cell r="A4831">
            <v>39027</v>
          </cell>
          <cell r="B4831" t="str">
            <v>INSUMO NACIONAL CAIXA</v>
          </cell>
          <cell r="C4831" t="str">
            <v>PREGO DE ACO POLIDO COM CABECA 19  X 36 (3 1/4  X  9)</v>
          </cell>
          <cell r="D4831" t="str">
            <v>KG</v>
          </cell>
          <cell r="E4831">
            <v>8.11</v>
          </cell>
        </row>
        <row r="4832">
          <cell r="A4832">
            <v>39125</v>
          </cell>
          <cell r="B4832" t="str">
            <v>INSUMO NACIONAL CAIXA</v>
          </cell>
          <cell r="C4832" t="str">
            <v>ABRACADEIRA EM ACO PARA AMARRACAO DE ELETRODUTOS, TIPO D, COM 3/8" E PARAFUSO DE FIXACAO</v>
          </cell>
          <cell r="D4832" t="str">
            <v>UN</v>
          </cell>
          <cell r="E4832">
            <v>0.7</v>
          </cell>
        </row>
        <row r="4833">
          <cell r="A4833">
            <v>39126</v>
          </cell>
          <cell r="B4833" t="str">
            <v>INSUMO NACIONAL CAIXA</v>
          </cell>
          <cell r="C4833" t="str">
            <v>ABRACADEIRA EM ACO PARA AMARRACAO DE ELETRODUTOS, TIPO D, COM 4" E CUNHA DE FIXACAO</v>
          </cell>
          <cell r="D4833" t="str">
            <v>UN</v>
          </cell>
          <cell r="E4833">
            <v>3.17</v>
          </cell>
        </row>
        <row r="4834">
          <cell r="A4834">
            <v>39127</v>
          </cell>
          <cell r="B4834" t="str">
            <v>INSUMO NACIONAL CAIXA</v>
          </cell>
          <cell r="C4834" t="str">
            <v>ABRACADEIRA EM ACO PARA AMARRACAO DE ELETRODUTOS, TIPO D, COM 1/2" E CUNHA DE FIXACAO</v>
          </cell>
          <cell r="D4834" t="str">
            <v>UN</v>
          </cell>
          <cell r="E4834">
            <v>0.64</v>
          </cell>
        </row>
        <row r="4835">
          <cell r="A4835">
            <v>39128</v>
          </cell>
          <cell r="B4835" t="str">
            <v>INSUMO NACIONAL CAIXA</v>
          </cell>
          <cell r="C4835" t="str">
            <v>ABRACADEIRA EM ACO PARA AMARRACAO DE ELETRODUTOS, TIPO D, COM 3/4" E CUNHA DE FIXACAO</v>
          </cell>
          <cell r="D4835" t="str">
            <v>UN</v>
          </cell>
          <cell r="E4835">
            <v>0.7</v>
          </cell>
        </row>
        <row r="4836">
          <cell r="A4836">
            <v>39129</v>
          </cell>
          <cell r="B4836" t="str">
            <v>INSUMO NACIONAL CAIXA</v>
          </cell>
          <cell r="C4836" t="str">
            <v>ABRACADEIRA EM ACO PARA AMARRACAO DE ELETRODUTOS, TIPO D, COM 1" E CUNHA DE FIXACAO</v>
          </cell>
          <cell r="D4836" t="str">
            <v>UN</v>
          </cell>
          <cell r="E4836">
            <v>0.75</v>
          </cell>
        </row>
        <row r="4837">
          <cell r="A4837">
            <v>39130</v>
          </cell>
          <cell r="B4837" t="str">
            <v>INSUMO NACIONAL CAIXA</v>
          </cell>
          <cell r="C4837" t="str">
            <v>ABRACADEIRA EM ACO PARA AMARRACAO DE ELETRODUTOS, TIPO D, COM 1 1/4" E CUNHA DE FIXACAO</v>
          </cell>
          <cell r="D4837" t="str">
            <v>UN</v>
          </cell>
          <cell r="E4837">
            <v>1.22</v>
          </cell>
        </row>
        <row r="4838">
          <cell r="A4838">
            <v>39131</v>
          </cell>
          <cell r="B4838" t="str">
            <v>INSUMO NACIONAL CAIXA</v>
          </cell>
          <cell r="C4838" t="str">
            <v>ABRACADEIRA EM ACO PARA AMARRACAO DE ELETRODUTOS, TIPO D, COM 1 1/2" E CUNHA DE FIXACAO</v>
          </cell>
          <cell r="D4838" t="str">
            <v>UN</v>
          </cell>
          <cell r="E4838">
            <v>1.34</v>
          </cell>
        </row>
        <row r="4839">
          <cell r="A4839">
            <v>39132</v>
          </cell>
          <cell r="B4839" t="str">
            <v>INSUMO NACIONAL CAIXA</v>
          </cell>
          <cell r="C4839" t="str">
            <v>ABRACADEIRA EM ACO PARA AMARRACAO DE ELETRODUTOS, TIPO D, COM 2" E CUNHA DE FIXACAO</v>
          </cell>
          <cell r="D4839" t="str">
            <v>UN</v>
          </cell>
          <cell r="E4839">
            <v>1.41</v>
          </cell>
        </row>
        <row r="4840">
          <cell r="A4840">
            <v>39133</v>
          </cell>
          <cell r="B4840" t="str">
            <v>INSUMO NACIONAL CAIXA</v>
          </cell>
          <cell r="C4840" t="str">
            <v>ABRACADEIRA EM ACO PARA AMARRACAO DE ELETRODUTOS, TIPO D, COM 2 1/2" E CUNHA DE FIXACAO</v>
          </cell>
          <cell r="D4840" t="str">
            <v>UN</v>
          </cell>
          <cell r="E4840">
            <v>1.76</v>
          </cell>
        </row>
        <row r="4841">
          <cell r="A4841">
            <v>39134</v>
          </cell>
          <cell r="B4841" t="str">
            <v>INSUMO NACIONAL CAIXA</v>
          </cell>
          <cell r="C4841" t="str">
            <v>ABRACADEIRA EM ACO PARA AMARRACAO DE ELETRODUTOS, TIPO D, COM 3" E CUNHA DE FIXACAO</v>
          </cell>
          <cell r="D4841" t="str">
            <v>UN</v>
          </cell>
          <cell r="E4841">
            <v>2.35</v>
          </cell>
        </row>
        <row r="4842">
          <cell r="A4842">
            <v>39135</v>
          </cell>
          <cell r="B4842" t="str">
            <v>INSUMO NACIONAL CAIXA</v>
          </cell>
          <cell r="C4842" t="str">
            <v>ABRACADEIRA EM ACO PARA AMARRACAO DE ELETRODUTOS, TIPO D, COM 3 1/2" E CUNHA DE FIXACAO</v>
          </cell>
          <cell r="D4842" t="str">
            <v>UN</v>
          </cell>
          <cell r="E4842">
            <v>2.82</v>
          </cell>
        </row>
        <row r="4843">
          <cell r="A4843">
            <v>39136</v>
          </cell>
          <cell r="B4843" t="str">
            <v>INSUMO NACIONAL CAIXA</v>
          </cell>
          <cell r="C4843" t="str">
            <v>ABRACADEIRA EM ACO PARA AMARRACAO DE ELETRODUTOS, TIPO U SIMPLES, COM 3/8"</v>
          </cell>
          <cell r="D4843" t="str">
            <v>UN</v>
          </cell>
          <cell r="E4843">
            <v>0.2</v>
          </cell>
        </row>
        <row r="4844">
          <cell r="A4844">
            <v>39137</v>
          </cell>
          <cell r="B4844" t="str">
            <v>INSUMO NACIONAL CAIXA</v>
          </cell>
          <cell r="C4844" t="str">
            <v>ABRACADEIRA EM ACO PARA AMARRACAO DE ELETRODUTOS, TIPO U SIMPLES, COM 1/2"</v>
          </cell>
          <cell r="D4844" t="str">
            <v>UN</v>
          </cell>
          <cell r="E4844">
            <v>0.28000000000000003</v>
          </cell>
        </row>
        <row r="4845">
          <cell r="A4845">
            <v>39138</v>
          </cell>
          <cell r="B4845" t="str">
            <v>INSUMO NACIONAL CAIXA</v>
          </cell>
          <cell r="C4845" t="str">
            <v>ABRACADEIRA EM ACO PARA AMARRACAO DE ELETRODUTOS, TIPO U SIMPLES, COM 3/4"</v>
          </cell>
          <cell r="D4845" t="str">
            <v>UN</v>
          </cell>
          <cell r="E4845">
            <v>0.3</v>
          </cell>
        </row>
        <row r="4846">
          <cell r="A4846">
            <v>39139</v>
          </cell>
          <cell r="B4846" t="str">
            <v>INSUMO NACIONAL CAIXA</v>
          </cell>
          <cell r="C4846" t="str">
            <v>ABRACADEIRA EM ACO PARA AMARRACAO DE ELETRODUTOS, TIPO U SIMPLES, COM 1"</v>
          </cell>
          <cell r="D4846" t="str">
            <v>UN</v>
          </cell>
          <cell r="E4846">
            <v>0.41</v>
          </cell>
        </row>
        <row r="4847">
          <cell r="A4847">
            <v>39140</v>
          </cell>
          <cell r="B4847" t="str">
            <v>INSUMO NACIONAL CAIXA</v>
          </cell>
          <cell r="C4847" t="str">
            <v>ABRACADEIRA EM ACO PARA AMARRACAO DE ELETRODUTOS, TIPO U SIMPLES, COM 1 1/4"</v>
          </cell>
          <cell r="D4847" t="str">
            <v>UN</v>
          </cell>
          <cell r="E4847">
            <v>0.49</v>
          </cell>
        </row>
        <row r="4848">
          <cell r="A4848">
            <v>39141</v>
          </cell>
          <cell r="B4848" t="str">
            <v>INSUMO NACIONAL CAIXA</v>
          </cell>
          <cell r="C4848" t="str">
            <v>ABRACADEIRA EM ACO PARA AMARRACAO DE ELETRODUTOS, TIPO U SIMPLES, COM 1 1/2"</v>
          </cell>
          <cell r="D4848" t="str">
            <v>UN</v>
          </cell>
          <cell r="E4848">
            <v>0.54</v>
          </cell>
        </row>
        <row r="4849">
          <cell r="A4849">
            <v>39142</v>
          </cell>
          <cell r="B4849" t="str">
            <v>INSUMO NACIONAL CAIXA</v>
          </cell>
          <cell r="C4849" t="str">
            <v>ABRACADEIRA EM ACO PARA AMARRACAO DE ELETRODUTOS, TIPO U SIMPLES, COM 2"</v>
          </cell>
          <cell r="D4849" t="str">
            <v>UN</v>
          </cell>
          <cell r="E4849">
            <v>0.8</v>
          </cell>
        </row>
        <row r="4850">
          <cell r="A4850">
            <v>39143</v>
          </cell>
          <cell r="B4850" t="str">
            <v>INSUMO NACIONAL CAIXA</v>
          </cell>
          <cell r="C4850" t="str">
            <v>ABRACADEIRA EM ACO PARA AMARRACAO DE ELETRODUTOS, TIPO U SIMPLES, COM 2 1/2"</v>
          </cell>
          <cell r="D4850" t="str">
            <v>UN</v>
          </cell>
          <cell r="E4850">
            <v>1.1200000000000001</v>
          </cell>
        </row>
        <row r="4851">
          <cell r="A4851">
            <v>39144</v>
          </cell>
          <cell r="B4851" t="str">
            <v>INSUMO NACIONAL CAIXA</v>
          </cell>
          <cell r="C4851" t="str">
            <v>ABRACADEIRA EM ACO PARA AMARRACAO DE ELETRODUTOS, TIPO U SIMPLES, COM 3"</v>
          </cell>
          <cell r="D4851" t="str">
            <v>UN</v>
          </cell>
          <cell r="E4851">
            <v>1.31</v>
          </cell>
        </row>
        <row r="4852">
          <cell r="A4852">
            <v>39145</v>
          </cell>
          <cell r="B4852" t="str">
            <v>INSUMO NACIONAL CAIXA</v>
          </cell>
          <cell r="C4852" t="str">
            <v>ABRACADEIRA EM ACO PARA AMARRACAO DE ELETRODUTOS, TIPO U SIMPLES, COM 4"</v>
          </cell>
          <cell r="D4852" t="str">
            <v>UN</v>
          </cell>
          <cell r="E4852">
            <v>2.15</v>
          </cell>
        </row>
        <row r="4853">
          <cell r="A4853">
            <v>39146</v>
          </cell>
          <cell r="B4853" t="str">
            <v>INSUMO NACIONAL CAIXA</v>
          </cell>
          <cell r="C4853" t="str">
            <v>ABRACADEIRA EM ACO PARA AMARRACAO DE ELETRODUTOS, TIPO ECONOMICA, COM 1/2"</v>
          </cell>
          <cell r="D4853" t="str">
            <v>UN</v>
          </cell>
          <cell r="E4853">
            <v>0.75</v>
          </cell>
        </row>
        <row r="4854">
          <cell r="A4854">
            <v>39147</v>
          </cell>
          <cell r="B4854" t="str">
            <v>INSUMO NACIONAL CAIXA</v>
          </cell>
          <cell r="C4854" t="str">
            <v>ABRACADEIRA EM ACO PARA AMARRACAO DE ELETRODUTOS, TIPO ECONOMICA, COM 3/4"</v>
          </cell>
          <cell r="D4854" t="str">
            <v>UN</v>
          </cell>
          <cell r="E4854">
            <v>0.68</v>
          </cell>
        </row>
        <row r="4855">
          <cell r="A4855">
            <v>39148</v>
          </cell>
          <cell r="B4855" t="str">
            <v>INSUMO NACIONAL CAIXA</v>
          </cell>
          <cell r="C4855" t="str">
            <v>ABRACADEIRA EM ACO PARA AMARRACAO DE ELETRODUTOS, TIPO ECONOMICA, COM 1"</v>
          </cell>
          <cell r="D4855" t="str">
            <v>UN</v>
          </cell>
          <cell r="E4855">
            <v>0.82</v>
          </cell>
        </row>
        <row r="4856">
          <cell r="A4856">
            <v>39149</v>
          </cell>
          <cell r="B4856" t="str">
            <v>INSUMO NACIONAL CAIXA</v>
          </cell>
          <cell r="C4856" t="str">
            <v>ABRACADEIRA EM ACO PARA AMARRACAO DE ELETRODUTOS, TIPO ECONOMICA, COM 1 1/4"</v>
          </cell>
          <cell r="D4856" t="str">
            <v>UN</v>
          </cell>
          <cell r="E4856">
            <v>1.05</v>
          </cell>
        </row>
        <row r="4857">
          <cell r="A4857">
            <v>39150</v>
          </cell>
          <cell r="B4857" t="str">
            <v>INSUMO NACIONAL CAIXA</v>
          </cell>
          <cell r="C4857" t="str">
            <v>ABRACADEIRA EM ACO PARA AMARRACAO DE ELETRODUTOS, TIPO ECONOMICA, COM 1 1/2"</v>
          </cell>
          <cell r="D4857" t="str">
            <v>UN</v>
          </cell>
          <cell r="E4857">
            <v>1.27</v>
          </cell>
        </row>
        <row r="4858">
          <cell r="A4858">
            <v>39151</v>
          </cell>
          <cell r="B4858" t="str">
            <v>INSUMO NACIONAL CAIXA</v>
          </cell>
          <cell r="C4858" t="str">
            <v>ABRACADEIRA EM ACO PARA AMARRACAO DE ELETRODUTOS, TIPO ECONOMICA, COM 2"</v>
          </cell>
          <cell r="D4858" t="str">
            <v>UN</v>
          </cell>
          <cell r="E4858">
            <v>1.42</v>
          </cell>
        </row>
        <row r="4859">
          <cell r="A4859">
            <v>39152</v>
          </cell>
          <cell r="B4859" t="str">
            <v>INSUMO NACIONAL CAIXA</v>
          </cell>
          <cell r="C4859" t="str">
            <v>ABRACADEIRA EM ACO PARA AMARRACAO DE ELETRODUTOS, TIPO ECONOMICA, COM 2 1/2"</v>
          </cell>
          <cell r="D4859" t="str">
            <v>UN</v>
          </cell>
          <cell r="E4859">
            <v>2.06</v>
          </cell>
        </row>
        <row r="4860">
          <cell r="A4860">
            <v>39153</v>
          </cell>
          <cell r="B4860" t="str">
            <v>INSUMO NACIONAL CAIXA</v>
          </cell>
          <cell r="C4860" t="str">
            <v>ABRACADEIRA EM ACO PARA AMARRACAO DE ELETRODUTOS, TIPO ECONOMICA, COM 3"</v>
          </cell>
          <cell r="D4860" t="str">
            <v>UN</v>
          </cell>
          <cell r="E4860">
            <v>2.2599999999999998</v>
          </cell>
        </row>
        <row r="4861">
          <cell r="A4861">
            <v>39154</v>
          </cell>
          <cell r="B4861" t="str">
            <v>INSUMO NACIONAL CAIXA</v>
          </cell>
          <cell r="C4861" t="str">
            <v>ABRACADEIRA EM ACO PARA AMARRACAO DE ELETRODUTOS, TIPO ECONOMICA, COM 3 1/2"</v>
          </cell>
          <cell r="D4861" t="str">
            <v>UN</v>
          </cell>
          <cell r="E4861">
            <v>2.82</v>
          </cell>
        </row>
        <row r="4862">
          <cell r="A4862">
            <v>39155</v>
          </cell>
          <cell r="B4862" t="str">
            <v>INSUMO NACIONAL CAIXA</v>
          </cell>
          <cell r="C4862" t="str">
            <v>ABRACADEIRA EM ACO PARA AMARRACAO DE ELETRODUTOS, TIPO ECONOMICA, COM 4"</v>
          </cell>
          <cell r="D4862" t="str">
            <v>UN</v>
          </cell>
          <cell r="E4862">
            <v>3.1</v>
          </cell>
        </row>
        <row r="4863">
          <cell r="A4863">
            <v>39156</v>
          </cell>
          <cell r="B4863" t="str">
            <v>INSUMO NACIONAL CAIXA</v>
          </cell>
          <cell r="C4863" t="str">
            <v>ABRACADEIRA EM ACO PARA AMARRACAO DE ELETRODUTOS, TIPO ECONOMICA, COM 5"</v>
          </cell>
          <cell r="D4863" t="str">
            <v>UN</v>
          </cell>
          <cell r="E4863">
            <v>3.78</v>
          </cell>
        </row>
        <row r="4864">
          <cell r="A4864">
            <v>39157</v>
          </cell>
          <cell r="B4864" t="str">
            <v>INSUMO NACIONAL CAIXA</v>
          </cell>
          <cell r="C4864" t="str">
            <v>ABRACADEIRA EM ACO PARA AMARRACAO DE ELETRODUTOS, TIPO ECONOMICA, COM 6"</v>
          </cell>
          <cell r="D4864" t="str">
            <v>UN</v>
          </cell>
          <cell r="E4864">
            <v>4.87</v>
          </cell>
        </row>
        <row r="4865">
          <cell r="A4865">
            <v>39158</v>
          </cell>
          <cell r="B4865" t="str">
            <v>INSUMO NACIONAL CAIXA</v>
          </cell>
          <cell r="C4865" t="str">
            <v>ABRACADEIRA EM ACO PARA AMARRACAO DE ELETRODUTOS, TIPO ECONOMICA, COM 8"</v>
          </cell>
          <cell r="D4865" t="str">
            <v>UN</v>
          </cell>
          <cell r="E4865">
            <v>7.51</v>
          </cell>
        </row>
        <row r="4866">
          <cell r="A4866">
            <v>39159</v>
          </cell>
          <cell r="B4866" t="str">
            <v>INSUMO NACIONAL CAIXA</v>
          </cell>
          <cell r="C4866" t="str">
            <v>ABRACADEIRA EM ACO PARA AMARRACAO DE ELETRODUTOS, TIPO UNIAOHORIZONTAL, COM 1/2"</v>
          </cell>
          <cell r="D4866" t="str">
            <v>UN</v>
          </cell>
          <cell r="E4866">
            <v>9.58</v>
          </cell>
        </row>
        <row r="4867">
          <cell r="A4867">
            <v>39160</v>
          </cell>
          <cell r="B4867" t="str">
            <v>INSUMO NACIONAL CAIXA</v>
          </cell>
          <cell r="C4867" t="str">
            <v>ABRACADEIRA EM ACO PARA AMARRACAO DE ELETRODUTOS, TIPO UNIAOHORIZONTAL, COM 3/4"</v>
          </cell>
          <cell r="D4867" t="str">
            <v>UN</v>
          </cell>
          <cell r="E4867">
            <v>10.07</v>
          </cell>
        </row>
        <row r="4868">
          <cell r="A4868">
            <v>39161</v>
          </cell>
          <cell r="B4868" t="str">
            <v>INSUMO NACIONAL CAIXA</v>
          </cell>
          <cell r="C4868" t="str">
            <v>ABRACADEIRA EM ACO PARA AMARRACAO DE ELETRODUTOS, TIPO UNIAOHORIZONTAL, COM 1"</v>
          </cell>
          <cell r="D4868" t="str">
            <v>UN</v>
          </cell>
          <cell r="E4868">
            <v>10.32</v>
          </cell>
        </row>
        <row r="4869">
          <cell r="A4869">
            <v>39162</v>
          </cell>
          <cell r="B4869" t="str">
            <v>INSUMO NACIONAL CAIXA</v>
          </cell>
          <cell r="C4869" t="str">
            <v>ABRACADEIRA EM ACO PARA AMARRACAO DE ELETRODUTOS, TIPO UNIAOHORIZONTAL, COM 1 1/4"</v>
          </cell>
          <cell r="D4869" t="str">
            <v>UN</v>
          </cell>
          <cell r="E4869">
            <v>13.09</v>
          </cell>
        </row>
        <row r="4870">
          <cell r="A4870">
            <v>39163</v>
          </cell>
          <cell r="B4870" t="str">
            <v>INSUMO NACIONAL CAIXA</v>
          </cell>
          <cell r="C4870" t="str">
            <v>ABRACADEIRA EM ACO PARA AMARRACAO DE ELETRODUTOS, TIPO UNIAOHORIZONTAL, COM 1 1/2"</v>
          </cell>
          <cell r="D4870" t="str">
            <v>UN</v>
          </cell>
          <cell r="E4870">
            <v>13.68</v>
          </cell>
        </row>
        <row r="4871">
          <cell r="A4871">
            <v>39164</v>
          </cell>
          <cell r="B4871" t="str">
            <v>INSUMO NACIONAL CAIXA</v>
          </cell>
          <cell r="C4871" t="str">
            <v>ABRACADEIRA EM ACO PARA AMARRACAO DE ELETRODUTOS, TIPO UNIAOHORIZONTAL, COM 2"</v>
          </cell>
          <cell r="D4871" t="str">
            <v>UN</v>
          </cell>
          <cell r="E4871">
            <v>13.79</v>
          </cell>
        </row>
        <row r="4872">
          <cell r="A4872">
            <v>39165</v>
          </cell>
          <cell r="B4872" t="str">
            <v>INSUMO NACIONAL CAIXA</v>
          </cell>
          <cell r="C4872" t="str">
            <v>ABRACADEIRA EM ACO PARA AMARRACAO DE ELETRODUTOS, TIPO UNIAOHORIZONTAL, COM 2 1/2"</v>
          </cell>
          <cell r="D4872" t="str">
            <v>UN</v>
          </cell>
          <cell r="E4872">
            <v>19.670000000000002</v>
          </cell>
        </row>
        <row r="4873">
          <cell r="A4873">
            <v>39166</v>
          </cell>
          <cell r="B4873" t="str">
            <v>INSUMO NACIONAL CAIXA</v>
          </cell>
          <cell r="C4873" t="str">
            <v>ABRACADEIRA EM ACO PARA AMARRACAO DE ELETRODUTOS, TIPO UNIAOHORIZONTAL, COM 3"</v>
          </cell>
          <cell r="D4873" t="str">
            <v>UN</v>
          </cell>
          <cell r="E4873">
            <v>22.7</v>
          </cell>
        </row>
        <row r="4874">
          <cell r="A4874">
            <v>39167</v>
          </cell>
          <cell r="B4874" t="str">
            <v>INSUMO NACIONAL CAIXA</v>
          </cell>
          <cell r="C4874" t="str">
            <v>ABRACADEIRA EM ACO PARA AMARRACAO DE ELETRODUTOS, TIPO UNIAOHORIZONTAL, COM 3 1/2"</v>
          </cell>
          <cell r="D4874" t="str">
            <v>UN</v>
          </cell>
          <cell r="E4874">
            <v>23.85</v>
          </cell>
        </row>
        <row r="4875">
          <cell r="A4875">
            <v>39168</v>
          </cell>
          <cell r="B4875" t="str">
            <v>INSUMO NACIONAL CAIXA</v>
          </cell>
          <cell r="C4875" t="str">
            <v>ABRACADEIRA EM ACO PARA AMARRACAO DE ELETRODUTOS, TIPO UNIAOHORIZONTAL, COM 4"</v>
          </cell>
          <cell r="D4875" t="str">
            <v>UN</v>
          </cell>
          <cell r="E4875">
            <v>22.45</v>
          </cell>
        </row>
        <row r="4876">
          <cell r="A4876">
            <v>39169</v>
          </cell>
          <cell r="B4876" t="str">
            <v>INSUMO NACIONAL CAIXA</v>
          </cell>
          <cell r="C4876" t="str">
            <v>ABRACADEIRA EM ACO PARA AMARRACAO DE ELETRODUTOS, TIPO UNIAOHORIZONTAL, COM 5"</v>
          </cell>
          <cell r="D4876" t="str">
            <v>UN</v>
          </cell>
          <cell r="E4876">
            <v>40.630000000000003</v>
          </cell>
        </row>
        <row r="4877">
          <cell r="A4877">
            <v>39170</v>
          </cell>
          <cell r="B4877" t="str">
            <v>INSUMO NACIONAL CAIXA</v>
          </cell>
          <cell r="C4877" t="str">
            <v>ABRACADEIRA EM ACO PARA AMARRACAO DE ELETRODUTOS, TIPO UNIAOHORIZONTAL, COM 6"</v>
          </cell>
          <cell r="D4877" t="str">
            <v>UN</v>
          </cell>
          <cell r="E4877">
            <v>43.6</v>
          </cell>
        </row>
        <row r="4878">
          <cell r="A4878">
            <v>39171</v>
          </cell>
          <cell r="B4878" t="str">
            <v>INSUMO NACIONAL CAIXA</v>
          </cell>
          <cell r="C4878" t="str">
            <v>ABRACADEIRA EM ACO PARA AMARRACAO DE ELETRODUTOS, TIPO UNIAOHORIZONTAL, COM 8"</v>
          </cell>
          <cell r="D4878" t="str">
            <v>UN</v>
          </cell>
          <cell r="E4878">
            <v>48.86</v>
          </cell>
        </row>
        <row r="4879">
          <cell r="A4879">
            <v>39172</v>
          </cell>
          <cell r="B4879" t="str">
            <v>INSUMO NACIONAL CAIXA</v>
          </cell>
          <cell r="C4879" t="str">
            <v>ABRACADEIRA EM ACO PARA AMARRACAO DE ELETRODUTOS, TIPO UNIAOHORIZONTAL, COM 10"</v>
          </cell>
          <cell r="D4879" t="str">
            <v>UN</v>
          </cell>
          <cell r="E4879">
            <v>51.73</v>
          </cell>
        </row>
        <row r="4880">
          <cell r="A4880">
            <v>39173</v>
          </cell>
          <cell r="B4880" t="str">
            <v>INSUMO NACIONAL CAIXA</v>
          </cell>
          <cell r="C4880" t="str">
            <v>ABRACADEIRA EM ACO PARA AMARRACAO DE ELETRODUTOS, TIPO UNIAOHORIZONTAL, COM 12"</v>
          </cell>
          <cell r="D4880" t="str">
            <v>UN</v>
          </cell>
          <cell r="E4880">
            <v>57.03</v>
          </cell>
        </row>
        <row r="4881">
          <cell r="A4881">
            <v>39174</v>
          </cell>
          <cell r="B4881" t="str">
            <v>INSUMO NACIONAL CAIXA</v>
          </cell>
          <cell r="C4881" t="str">
            <v>BUCHA EM ALUMINIO, COM ROSCA, DE 1/2", PARA ELETRODUTO</v>
          </cell>
          <cell r="D4881" t="str">
            <v>UN</v>
          </cell>
          <cell r="E4881">
            <v>0.56999999999999995</v>
          </cell>
        </row>
        <row r="4882">
          <cell r="A4882">
            <v>39175</v>
          </cell>
          <cell r="B4882" t="str">
            <v>INSUMO NACIONAL CAIXA</v>
          </cell>
          <cell r="C4882" t="str">
            <v>BUCHA EM ALUMINIO, COM ROSCA, DE 3/4", PARA ELETRODUTO</v>
          </cell>
          <cell r="D4882" t="str">
            <v>UN</v>
          </cell>
          <cell r="E4882">
            <v>0.69</v>
          </cell>
        </row>
        <row r="4883">
          <cell r="A4883">
            <v>39176</v>
          </cell>
          <cell r="B4883" t="str">
            <v>INSUMO NACIONAL CAIXA</v>
          </cell>
          <cell r="C4883" t="str">
            <v>BUCHA EM ALUMINIO, COM ROSCA, DE 1", PARA ELETRODUTO</v>
          </cell>
          <cell r="D4883" t="str">
            <v>UN</v>
          </cell>
          <cell r="E4883">
            <v>0.75</v>
          </cell>
        </row>
        <row r="4884">
          <cell r="A4884">
            <v>39177</v>
          </cell>
          <cell r="B4884" t="str">
            <v>INSUMO NACIONAL CAIXA</v>
          </cell>
          <cell r="C4884" t="str">
            <v>BUCHA EM ALUMINIO, COM ROSCA, DE 1 1/4", PARA ELETRODUTO</v>
          </cell>
          <cell r="D4884" t="str">
            <v>UN</v>
          </cell>
          <cell r="E4884">
            <v>1.1399999999999999</v>
          </cell>
        </row>
        <row r="4885">
          <cell r="A4885">
            <v>39178</v>
          </cell>
          <cell r="B4885" t="str">
            <v>INSUMO NACIONAL CAIXA</v>
          </cell>
          <cell r="C4885" t="str">
            <v>BUCHA EM ALUMINIO, COM ROSCA, DE  1 1/2", PARA ELETRODUTO</v>
          </cell>
          <cell r="D4885" t="str">
            <v>UN</v>
          </cell>
          <cell r="E4885">
            <v>1.26</v>
          </cell>
        </row>
        <row r="4886">
          <cell r="A4886">
            <v>39179</v>
          </cell>
          <cell r="B4886" t="str">
            <v>INSUMO NACIONAL CAIXA</v>
          </cell>
          <cell r="C4886" t="str">
            <v>BUCHA EM ALUMINIO, COM ROSCA, DE 2", PARA ELETRODUTO</v>
          </cell>
          <cell r="D4886" t="str">
            <v>UN</v>
          </cell>
          <cell r="E4886">
            <v>3.03</v>
          </cell>
        </row>
        <row r="4887">
          <cell r="A4887">
            <v>39180</v>
          </cell>
          <cell r="B4887" t="str">
            <v>INSUMO NACIONAL CAIXA</v>
          </cell>
          <cell r="C4887" t="str">
            <v>BUCHA EM ALUMINIO, COM ROSCA, DE 2 1/2", PARA ELETRODUTO</v>
          </cell>
          <cell r="D4887" t="str">
            <v>UN</v>
          </cell>
          <cell r="E4887">
            <v>3.43</v>
          </cell>
        </row>
        <row r="4888">
          <cell r="A4888">
            <v>39181</v>
          </cell>
          <cell r="B4888" t="str">
            <v>INSUMO NACIONAL CAIXA</v>
          </cell>
          <cell r="C4888" t="str">
            <v>BUCHA EM ALUMINIO, COM ROSCA, DE 3", PARA ELETRODUTO</v>
          </cell>
          <cell r="D4888" t="str">
            <v>UN</v>
          </cell>
          <cell r="E4888">
            <v>4.5999999999999996</v>
          </cell>
        </row>
        <row r="4889">
          <cell r="A4889">
            <v>39182</v>
          </cell>
          <cell r="B4889" t="str">
            <v>INSUMO NACIONAL CAIXA</v>
          </cell>
          <cell r="C4889" t="str">
            <v>BUCHA EM ALUMINIO, COM ROSCA, DE 4", PARA ELETRODUTO</v>
          </cell>
          <cell r="D4889" t="str">
            <v>UN</v>
          </cell>
          <cell r="E4889">
            <v>6.47</v>
          </cell>
        </row>
        <row r="4890">
          <cell r="A4890">
            <v>39184</v>
          </cell>
          <cell r="B4890" t="str">
            <v>INSUMO NACIONAL CAIXA</v>
          </cell>
          <cell r="C4890" t="str">
            <v>BUCHA DE REDUCAO EM ALUMINIO, COM ROSCA, DE 1" X 1/2", PARAELETRODUTO</v>
          </cell>
          <cell r="D4890" t="str">
            <v>UN</v>
          </cell>
          <cell r="E4890">
            <v>3.75</v>
          </cell>
        </row>
        <row r="4891">
          <cell r="A4891">
            <v>39185</v>
          </cell>
          <cell r="B4891" t="str">
            <v>INSUMO NACIONAL CAIXA</v>
          </cell>
          <cell r="C4891" t="str">
            <v>BUCHA DE REDUCAO EM ALUMINIO, COM ROSCA, DE 1" X 3/4", PARAELETRODUTO</v>
          </cell>
          <cell r="D4891" t="str">
            <v>UN</v>
          </cell>
          <cell r="E4891">
            <v>3.42</v>
          </cell>
        </row>
        <row r="4892">
          <cell r="A4892">
            <v>39186</v>
          </cell>
          <cell r="B4892" t="str">
            <v>INSUMO NACIONAL CAIXA</v>
          </cell>
          <cell r="C4892" t="str">
            <v>BUCHA DE REDUCAO EM ALUMINIO, COM ROSCA, DE 1 1/4" X 1/2", PARA ELETRODUTO</v>
          </cell>
          <cell r="D4892" t="str">
            <v>UN</v>
          </cell>
          <cell r="E4892">
            <v>11.55</v>
          </cell>
        </row>
        <row r="4893">
          <cell r="A4893">
            <v>39187</v>
          </cell>
          <cell r="B4893" t="str">
            <v>INSUMO NACIONAL CAIXA</v>
          </cell>
          <cell r="C4893" t="str">
            <v>BUCHA DE REDUCAO EM ALUMINIO, COM ROSCA, DE 1 1/4" X 3/4", PARA ELETRODUTO</v>
          </cell>
          <cell r="D4893" t="str">
            <v>UN</v>
          </cell>
          <cell r="E4893">
            <v>9.9700000000000006</v>
          </cell>
        </row>
        <row r="4894">
          <cell r="A4894">
            <v>39188</v>
          </cell>
          <cell r="B4894" t="str">
            <v>INSUMO NACIONAL CAIXA</v>
          </cell>
          <cell r="C4894" t="str">
            <v>BUCHA DE REDUCAO EM ALUMINIO, COM ROSCA, DE 1 1/4" X 1", PARA ELETRODUTO</v>
          </cell>
          <cell r="D4894" t="str">
            <v>UN</v>
          </cell>
          <cell r="E4894">
            <v>9.51</v>
          </cell>
        </row>
        <row r="4895">
          <cell r="A4895">
            <v>39189</v>
          </cell>
          <cell r="B4895" t="str">
            <v>INSUMO NACIONAL CAIXA</v>
          </cell>
          <cell r="C4895" t="str">
            <v>BUCHA DE REDUCAO EM ALUMINIO, COM ROSCA, DE 1 1/2" X 3/4", PARA ELETRODUTO</v>
          </cell>
          <cell r="D4895" t="str">
            <v>UN</v>
          </cell>
          <cell r="E4895">
            <v>12.92</v>
          </cell>
        </row>
        <row r="4896">
          <cell r="A4896">
            <v>39190</v>
          </cell>
          <cell r="B4896" t="str">
            <v>INSUMO NACIONAL CAIXA</v>
          </cell>
          <cell r="C4896" t="str">
            <v>BUCHA DE REDUCAO EM ALUMINIO, COM ROSCA, DE 1 1/2" X 1", PARA ELETRODUTO</v>
          </cell>
          <cell r="D4896" t="str">
            <v>UN</v>
          </cell>
          <cell r="E4896">
            <v>12.2</v>
          </cell>
        </row>
        <row r="4897">
          <cell r="A4897">
            <v>39191</v>
          </cell>
          <cell r="B4897" t="str">
            <v>INSUMO NACIONAL CAIXA</v>
          </cell>
          <cell r="C4897" t="str">
            <v>BUCHA DE REDUCAO EM ALUMINIO, COM ROSCA, DE 1 1/2" X 1 1/4",PARA ELETRODUTO</v>
          </cell>
          <cell r="D4897" t="str">
            <v>UN</v>
          </cell>
          <cell r="E4897">
            <v>11.68</v>
          </cell>
        </row>
        <row r="4898">
          <cell r="A4898">
            <v>39192</v>
          </cell>
          <cell r="B4898" t="str">
            <v>INSUMO NACIONAL CAIXA</v>
          </cell>
          <cell r="C4898" t="str">
            <v>BUCHA DE REDUCAO EM ALUMINIO, COM ROSCA, DE 2" X 3/4", PARAELETRODUTO</v>
          </cell>
          <cell r="D4898" t="str">
            <v>UN</v>
          </cell>
          <cell r="E4898">
            <v>25.98</v>
          </cell>
        </row>
        <row r="4899">
          <cell r="A4899">
            <v>39193</v>
          </cell>
          <cell r="B4899" t="str">
            <v>INSUMO NACIONAL CAIXA</v>
          </cell>
          <cell r="C4899" t="str">
            <v>BUCHA DE REDUCAO EM ALUMINIO, COM ROSCA, DE 2" X 1", PARA ELETRODUTO</v>
          </cell>
          <cell r="D4899" t="str">
            <v>UN</v>
          </cell>
          <cell r="E4899">
            <v>24.97</v>
          </cell>
        </row>
        <row r="4900">
          <cell r="A4900">
            <v>39194</v>
          </cell>
          <cell r="B4900" t="str">
            <v>INSUMO NACIONAL CAIXA</v>
          </cell>
          <cell r="C4900" t="str">
            <v>BUCHA DE REDUCAO EM ALUMINIO, COM ROSCA, DE 2" X 1 1/4", PARA ELETRODUTO</v>
          </cell>
          <cell r="D4900" t="str">
            <v>UN</v>
          </cell>
          <cell r="E4900">
            <v>22.78</v>
          </cell>
        </row>
        <row r="4901">
          <cell r="A4901">
            <v>39195</v>
          </cell>
          <cell r="B4901" t="str">
            <v>INSUMO NACIONAL CAIXA</v>
          </cell>
          <cell r="C4901" t="str">
            <v>BUCHA DE REDUCAO EM ALUMINIO, COM ROSCA, DE 2" X 1 1/2", PARA ELETRODUTO</v>
          </cell>
          <cell r="D4901" t="str">
            <v>UN</v>
          </cell>
          <cell r="E4901">
            <v>21.29</v>
          </cell>
        </row>
        <row r="4902">
          <cell r="A4902">
            <v>39196</v>
          </cell>
          <cell r="B4902" t="str">
            <v>INSUMO NACIONAL CAIXA</v>
          </cell>
          <cell r="C4902" t="str">
            <v>BUCHA DE REDUCAO EM ALUMINIO, COM ROSCA, DE 2 1/2" X 1", PARA ELETRODUTO</v>
          </cell>
          <cell r="D4902" t="str">
            <v>UN</v>
          </cell>
          <cell r="E4902">
            <v>41.29</v>
          </cell>
        </row>
        <row r="4903">
          <cell r="A4903">
            <v>39197</v>
          </cell>
          <cell r="B4903" t="str">
            <v>INSUMO NACIONAL CAIXA</v>
          </cell>
          <cell r="C4903" t="str">
            <v>BUCHA DE REDUCAO EM ALUMINIO, COM ROSCA, DE 2 1/2" X 1 1/4",PARA ELETRODUTO</v>
          </cell>
          <cell r="D4903" t="str">
            <v>UN</v>
          </cell>
          <cell r="E4903">
            <v>40.04</v>
          </cell>
        </row>
        <row r="4904">
          <cell r="A4904">
            <v>39198</v>
          </cell>
          <cell r="B4904" t="str">
            <v>INSUMO NACIONAL CAIXA</v>
          </cell>
          <cell r="C4904" t="str">
            <v>BUCHA DE REDUCAO EM ALUMINIO, COM ROSCA, DE 2 1/2" X 1 1/2",PARA ELETRODUTO</v>
          </cell>
          <cell r="D4904" t="str">
            <v>UN</v>
          </cell>
          <cell r="E4904">
            <v>38.33</v>
          </cell>
        </row>
        <row r="4905">
          <cell r="A4905">
            <v>39199</v>
          </cell>
          <cell r="B4905" t="str">
            <v>INSUMO NACIONAL CAIXA</v>
          </cell>
          <cell r="C4905" t="str">
            <v>BUCHA DE REDUCAO EM ALUMINIO, COM ROSCA, DE 2 1/2" X 2", PARA ELETRODUTO</v>
          </cell>
          <cell r="D4905" t="str">
            <v>UN</v>
          </cell>
          <cell r="E4905">
            <v>36.89</v>
          </cell>
        </row>
        <row r="4906">
          <cell r="A4906">
            <v>39200</v>
          </cell>
          <cell r="B4906" t="str">
            <v>INSUMO NACIONAL CAIXA</v>
          </cell>
          <cell r="C4906" t="str">
            <v>BUCHA DE REDUCAO EM ALUMINIO, COM ROSCA, DE 3" X 1 1/4", PARA ELETRODUTO</v>
          </cell>
          <cell r="D4906" t="str">
            <v>UN</v>
          </cell>
          <cell r="E4906">
            <v>46.2</v>
          </cell>
        </row>
        <row r="4907">
          <cell r="A4907">
            <v>39201</v>
          </cell>
          <cell r="B4907" t="str">
            <v>INSUMO NACIONAL CAIXA</v>
          </cell>
          <cell r="C4907" t="str">
            <v>BUCHA DE REDUCAO EM ALUMINIO, COM ROSCA, DE 3" X 1 1/2", PARA ELETRODUTO</v>
          </cell>
          <cell r="D4907" t="str">
            <v>UN</v>
          </cell>
          <cell r="E4907">
            <v>45.83</v>
          </cell>
        </row>
        <row r="4908">
          <cell r="A4908">
            <v>39202</v>
          </cell>
          <cell r="B4908" t="str">
            <v>INSUMO NACIONAL CAIXA</v>
          </cell>
          <cell r="C4908" t="str">
            <v>BUCHA DE REDUCAO EM ALUMINIO, COM ROSCA, DE 3" X 2", PARA ELETRODUTO</v>
          </cell>
          <cell r="D4908" t="str">
            <v>UN</v>
          </cell>
          <cell r="E4908">
            <v>43.82</v>
          </cell>
        </row>
        <row r="4909">
          <cell r="A4909">
            <v>39203</v>
          </cell>
          <cell r="B4909" t="str">
            <v>INSUMO NACIONAL CAIXA</v>
          </cell>
          <cell r="C4909" t="str">
            <v>BUCHA DE REDUCAO EM ALUMINIO, COM ROSCA, DE 3" X 2 1/2", PARA ELETRODUTO</v>
          </cell>
          <cell r="D4909" t="str">
            <v>UN</v>
          </cell>
          <cell r="E4909">
            <v>37.299999999999997</v>
          </cell>
        </row>
        <row r="4910">
          <cell r="A4910">
            <v>39204</v>
          </cell>
          <cell r="B4910" t="str">
            <v>INSUMO NACIONAL CAIXA</v>
          </cell>
          <cell r="C4910" t="str">
            <v>BUCHA DE REDUCAO EM ALUMINIO, COM ROSCA, DE 4" X 2", PARA ELETRODUTO</v>
          </cell>
          <cell r="D4910" t="str">
            <v>UN</v>
          </cell>
          <cell r="E4910">
            <v>74.87</v>
          </cell>
        </row>
        <row r="4911">
          <cell r="A4911">
            <v>39205</v>
          </cell>
          <cell r="B4911" t="str">
            <v>INSUMO NACIONAL CAIXA</v>
          </cell>
          <cell r="C4911" t="str">
            <v>BUCHA DE REDUCAO EM ALUMINIO, COM ROSCA, DE 4" X 2 1/2", PARA ELETRODUTO</v>
          </cell>
          <cell r="D4911" t="str">
            <v>UN</v>
          </cell>
          <cell r="E4911">
            <v>73.11</v>
          </cell>
        </row>
        <row r="4912">
          <cell r="A4912">
            <v>39206</v>
          </cell>
          <cell r="B4912" t="str">
            <v>INSUMO NACIONAL CAIXA</v>
          </cell>
          <cell r="C4912" t="str">
            <v>BUCHA DE REDUCAO EM ALUMINIO, COM ROSCA, DE 4" X 3", PARA ELETRODUTO</v>
          </cell>
          <cell r="D4912" t="str">
            <v>UN</v>
          </cell>
          <cell r="E4912">
            <v>71.03</v>
          </cell>
        </row>
        <row r="4913">
          <cell r="A4913">
            <v>39207</v>
          </cell>
          <cell r="B4913" t="str">
            <v>INSUMO NACIONAL CAIXA</v>
          </cell>
          <cell r="C4913" t="str">
            <v>ARRUELA EM ALUMINIO, COM ROSCA, DE 3/8", PARA ELETRODUTO</v>
          </cell>
          <cell r="D4913" t="str">
            <v>UN</v>
          </cell>
          <cell r="E4913">
            <v>0.55000000000000004</v>
          </cell>
        </row>
        <row r="4914">
          <cell r="A4914">
            <v>39208</v>
          </cell>
          <cell r="B4914" t="str">
            <v>INSUMO NACIONAL CAIXA</v>
          </cell>
          <cell r="C4914" t="str">
            <v>ARRUELA EM ALUMINIO, COM ROSCA, DE 1/2", PARA ELETRODUTO</v>
          </cell>
          <cell r="D4914" t="str">
            <v>UN</v>
          </cell>
          <cell r="E4914">
            <v>0.3</v>
          </cell>
        </row>
        <row r="4915">
          <cell r="A4915">
            <v>39209</v>
          </cell>
          <cell r="B4915" t="str">
            <v>INSUMO NACIONAL CAIXA</v>
          </cell>
          <cell r="C4915" t="str">
            <v>ARRUELA EM ALUMINIO, COM ROSCA, DE 3/4", PARA ELETRODUTO</v>
          </cell>
          <cell r="D4915" t="str">
            <v>UN</v>
          </cell>
          <cell r="E4915">
            <v>0.36</v>
          </cell>
        </row>
        <row r="4916">
          <cell r="A4916">
            <v>39210</v>
          </cell>
          <cell r="B4916" t="str">
            <v>INSUMO NACIONAL CAIXA</v>
          </cell>
          <cell r="C4916" t="str">
            <v>ARRUELA EM ALUMINIO, COM ROSCA, DE 1", PARA ELETRODUTO</v>
          </cell>
          <cell r="D4916" t="str">
            <v>UN</v>
          </cell>
          <cell r="E4916">
            <v>0.55000000000000004</v>
          </cell>
        </row>
        <row r="4917">
          <cell r="A4917">
            <v>39211</v>
          </cell>
          <cell r="B4917" t="str">
            <v>INSUMO NACIONAL CAIXA</v>
          </cell>
          <cell r="C4917" t="str">
            <v>ARRUELA EM ALUMINIO, COM ROSCA, DE  1 1/4", PARA ELETRODUTO</v>
          </cell>
          <cell r="D4917" t="str">
            <v>UN</v>
          </cell>
          <cell r="E4917">
            <v>0.99</v>
          </cell>
        </row>
        <row r="4918">
          <cell r="A4918">
            <v>39212</v>
          </cell>
          <cell r="B4918" t="str">
            <v>INSUMO NACIONAL CAIXA</v>
          </cell>
          <cell r="C4918" t="str">
            <v>ARRUELA EM ALUMINIO, COM ROSCA, DE 1 1/2", PARA ELETRODUTO</v>
          </cell>
          <cell r="D4918" t="str">
            <v>UN</v>
          </cell>
          <cell r="E4918">
            <v>1.1100000000000001</v>
          </cell>
        </row>
        <row r="4919">
          <cell r="A4919">
            <v>39213</v>
          </cell>
          <cell r="B4919" t="str">
            <v>INSUMO NACIONAL CAIXA</v>
          </cell>
          <cell r="C4919" t="str">
            <v>ARRUELA EM ALUMINIO, COM ROSCA, DE 2", PARA ELETRODUTO</v>
          </cell>
          <cell r="D4919" t="str">
            <v>UN</v>
          </cell>
          <cell r="E4919">
            <v>1.45</v>
          </cell>
        </row>
        <row r="4920">
          <cell r="A4920">
            <v>39214</v>
          </cell>
          <cell r="B4920" t="str">
            <v>INSUMO NACIONAL CAIXA</v>
          </cell>
          <cell r="C4920" t="str">
            <v>ARRUELA EM ALUMINIO, COM ROSCA, DE 2 1/2", PARA ELETRODUTO</v>
          </cell>
          <cell r="D4920" t="str">
            <v>UN</v>
          </cell>
          <cell r="E4920">
            <v>2.06</v>
          </cell>
        </row>
        <row r="4921">
          <cell r="A4921">
            <v>39215</v>
          </cell>
          <cell r="B4921" t="str">
            <v>INSUMO NACIONAL CAIXA</v>
          </cell>
          <cell r="C4921" t="str">
            <v>ARRUELA EM ALUMINIO, COM ROSCA, DE 3", PARA ELETRODUTO</v>
          </cell>
          <cell r="D4921" t="str">
            <v>UN</v>
          </cell>
          <cell r="E4921">
            <v>3.75</v>
          </cell>
        </row>
        <row r="4922">
          <cell r="A4922">
            <v>39216</v>
          </cell>
          <cell r="B4922" t="str">
            <v>INSUMO NACIONAL CAIXA</v>
          </cell>
          <cell r="C4922" t="str">
            <v>ARRUELA EM ALUMINIO, COM ROSCA, DE 4", PARA ELETRODUTO</v>
          </cell>
          <cell r="D4922" t="str">
            <v>UN</v>
          </cell>
          <cell r="E4922">
            <v>5.23</v>
          </cell>
        </row>
        <row r="4923">
          <cell r="A4923">
            <v>39217</v>
          </cell>
          <cell r="B4923" t="str">
            <v>INSUMO NACIONAL CAIXA</v>
          </cell>
          <cell r="C4923" t="str">
            <v>BUCHA EM ALUMINIO, COM ROSCA, DE 3/8", PARA ELETRODUTO</v>
          </cell>
          <cell r="D4923" t="str">
            <v>UN</v>
          </cell>
          <cell r="E4923">
            <v>0.54</v>
          </cell>
        </row>
        <row r="4924">
          <cell r="A4924">
            <v>39222</v>
          </cell>
          <cell r="B4924" t="str">
            <v>INSUMO NACIONAL CAIXA</v>
          </cell>
          <cell r="C4924" t="str">
            <v>ESTACA PRE-MOLDADA MACICA DE CONCRETO VIBRADO ARMADO, PARA CARGA DE 20 T, SECAO HEXAGONAL, COM ANEL METALICO INCORPORADOA PECA (SOMENTE FORNECIMENTO)</v>
          </cell>
          <cell r="D4924" t="str">
            <v>M</v>
          </cell>
          <cell r="E4924">
            <v>29.18</v>
          </cell>
        </row>
        <row r="4925">
          <cell r="A4925">
            <v>39223</v>
          </cell>
          <cell r="B4925" t="str">
            <v>INSUMO NACIONAL CAIXA</v>
          </cell>
          <cell r="C4925" t="str">
            <v>ESTACA PRE-MOLDADA MACICA DE CONCRETO VIBRADO ARMADO, PARA CARGA DE 40 T, SECAO HEXAGONAL, COM ANEL METALICO INCORPORADOA PECA (SOMENTE FORNECIMENTO)</v>
          </cell>
          <cell r="D4925" t="str">
            <v>M</v>
          </cell>
          <cell r="E4925">
            <v>47.62</v>
          </cell>
        </row>
        <row r="4926">
          <cell r="A4926">
            <v>39224</v>
          </cell>
          <cell r="B4926" t="str">
            <v>INSUMO NACIONAL CAIXA</v>
          </cell>
          <cell r="C4926" t="str">
            <v>ESTACA PRE-MOLDADA MACICA DE CONCRETO VIBRADO ARMADO, PARA CARGA DE 70 T, SECAO HEXAGONAL, COM ANEL METALICO INCORPORADOA PECA (SOMENTE FORNECIMENTO)</v>
          </cell>
          <cell r="D4926" t="str">
            <v>M</v>
          </cell>
          <cell r="E4926">
            <v>73.739999999999995</v>
          </cell>
        </row>
        <row r="4927">
          <cell r="A4927">
            <v>39243</v>
          </cell>
          <cell r="B4927" t="str">
            <v>INSUMO NACIONAL CAIXA</v>
          </cell>
          <cell r="C4927" t="str">
            <v>ELETRODUTO PVC FLEXIVEL CORRUGADO, REFORCADO, COR LARANJA, DE 20 MM, PARA LAJES E PISOS</v>
          </cell>
          <cell r="D4927" t="str">
            <v>M</v>
          </cell>
          <cell r="E4927">
            <v>1.25</v>
          </cell>
        </row>
        <row r="4928">
          <cell r="A4928">
            <v>39244</v>
          </cell>
          <cell r="B4928" t="str">
            <v>INSUMO NACIONAL CAIXA</v>
          </cell>
          <cell r="C4928" t="str">
            <v>ELETRODUTO PVC FLEXIVEL CORRUGADO, REFORCADO, COR LARANJA, DE 25 MM, PARA LAJES E PISOS</v>
          </cell>
          <cell r="D4928" t="str">
            <v>M</v>
          </cell>
          <cell r="E4928">
            <v>1.69</v>
          </cell>
        </row>
        <row r="4929">
          <cell r="A4929">
            <v>39245</v>
          </cell>
          <cell r="B4929" t="str">
            <v>INSUMO NACIONAL CAIXA</v>
          </cell>
          <cell r="C4929" t="str">
            <v>ELETRODUTO PVC FLEXIVEL CORRUGADO, REFORCADO, COR LARANJA, DE 32 MM, PARA LAJES E PISOS</v>
          </cell>
          <cell r="D4929" t="str">
            <v>M</v>
          </cell>
          <cell r="E4929">
            <v>3.26</v>
          </cell>
        </row>
        <row r="4930">
          <cell r="A4930">
            <v>39253</v>
          </cell>
          <cell r="B4930" t="str">
            <v>INSUMO NACIONAL CAIXA</v>
          </cell>
          <cell r="C4930" t="str">
            <v>ELETRODUTO/CONDULETE DE PVC RIGIDO, LISO, COR CINZA, DE 3/4", PARA INSTALACOES APARENTES (NBR 5410)</v>
          </cell>
          <cell r="D4930" t="str">
            <v>M</v>
          </cell>
          <cell r="E4930">
            <v>6.22</v>
          </cell>
        </row>
        <row r="4931">
          <cell r="A4931">
            <v>39254</v>
          </cell>
          <cell r="B4931" t="str">
            <v>INSUMO NACIONAL CAIXA</v>
          </cell>
          <cell r="C4931" t="str">
            <v>ELETRODUTO/CONDULETE DE PVC RIGIDO, LISO, COR CINZA, DE 1/2", PARA INSTALACOES APARENTES (NBR 5410)</v>
          </cell>
          <cell r="D4931" t="str">
            <v>M</v>
          </cell>
          <cell r="E4931">
            <v>4.88</v>
          </cell>
        </row>
        <row r="4932">
          <cell r="A4932">
            <v>39255</v>
          </cell>
          <cell r="B4932" t="str">
            <v>INSUMO NACIONAL CAIXA</v>
          </cell>
          <cell r="C4932" t="str">
            <v>ELETRODUTO/CONDULETE DE PVC RIGIDO, LISO, COR CINZA, DE 1",PARA INSTALACOES APARENTES (NBR 5410)</v>
          </cell>
          <cell r="D4932" t="str">
            <v>M</v>
          </cell>
          <cell r="E4932">
            <v>9.0299999999999994</v>
          </cell>
        </row>
        <row r="4933">
          <cell r="A4933">
            <v>39318</v>
          </cell>
          <cell r="B4933" t="str">
            <v>INSUMO NACIONAL CAIXA</v>
          </cell>
          <cell r="C4933" t="str">
            <v>LUVA DE TRANSICAO, CPVC, 22 MM X 1/2", PARA AGUA QUENTE</v>
          </cell>
          <cell r="D4933" t="str">
            <v>UN</v>
          </cell>
          <cell r="E4933">
            <v>6.14</v>
          </cell>
        </row>
        <row r="4934">
          <cell r="A4934">
            <v>39319</v>
          </cell>
          <cell r="B4934" t="str">
            <v>INSUMO NACIONAL CAIXA</v>
          </cell>
          <cell r="C4934" t="str">
            <v>TERMINAL DE VENTILACAO, 50 MM, SERIE NORMAL, ESGOTO PREDIAL</v>
          </cell>
          <cell r="D4934" t="str">
            <v>UN</v>
          </cell>
          <cell r="E4934">
            <v>3.85</v>
          </cell>
        </row>
        <row r="4935">
          <cell r="A4935">
            <v>39320</v>
          </cell>
          <cell r="B4935" t="str">
            <v>INSUMO NACIONAL CAIXA</v>
          </cell>
          <cell r="C4935" t="str">
            <v>TERMINAL DE VENTILACAO, 75 MM, SERIE NORMAL, ESGOTO PREDIAL</v>
          </cell>
          <cell r="D4935" t="str">
            <v>UN</v>
          </cell>
          <cell r="E4935">
            <v>4.5999999999999996</v>
          </cell>
        </row>
        <row r="4936">
          <cell r="A4936">
            <v>39321</v>
          </cell>
          <cell r="B4936" t="str">
            <v>INSUMO NACIONAL CAIXA</v>
          </cell>
          <cell r="C4936" t="str">
            <v>TERMINAL DE VENTILACAO, 100 MM, SERIE NORMAL, ESGOTO PREDIAL</v>
          </cell>
          <cell r="D4936" t="str">
            <v>UN</v>
          </cell>
          <cell r="E4936">
            <v>6.3</v>
          </cell>
        </row>
        <row r="4937">
          <cell r="A4937">
            <v>39324</v>
          </cell>
          <cell r="B4937" t="str">
            <v>INSUMO NACIONAL CAIXA</v>
          </cell>
          <cell r="C4937" t="str">
            <v>TE DE REDUCAO, CPVC, 22 X 15 MM, PARA AGUA QUENTE PREDIAL</v>
          </cell>
          <cell r="D4937" t="str">
            <v>UN</v>
          </cell>
          <cell r="E4937">
            <v>4.45</v>
          </cell>
        </row>
        <row r="4938">
          <cell r="A4938">
            <v>39325</v>
          </cell>
          <cell r="B4938" t="str">
            <v>INSUMO NACIONAL CAIXA</v>
          </cell>
          <cell r="C4938" t="str">
            <v>TE DE REDUCAO, CPVC, 28 X 22 MM, PARA AGUA QUENTE PREDIAL</v>
          </cell>
          <cell r="D4938" t="str">
            <v>UN</v>
          </cell>
          <cell r="E4938">
            <v>6.73</v>
          </cell>
        </row>
        <row r="4939">
          <cell r="A4939">
            <v>39326</v>
          </cell>
          <cell r="B4939" t="str">
            <v>INSUMO NACIONAL CAIXA</v>
          </cell>
          <cell r="C4939" t="str">
            <v>TE DE REDUCAO, CPVC, 35 X 28 MM, PARA AGUA QUENTE PREDIAL</v>
          </cell>
          <cell r="D4939" t="str">
            <v>UN</v>
          </cell>
          <cell r="E4939">
            <v>17.34</v>
          </cell>
        </row>
        <row r="4940">
          <cell r="A4940">
            <v>39327</v>
          </cell>
          <cell r="B4940" t="str">
            <v>INSUMO NACIONAL CAIXA</v>
          </cell>
          <cell r="C4940" t="str">
            <v>TE DE REDUCAO, CPVC, 42 X 35 MM, PARA AGUA QUENTE PREDIAL</v>
          </cell>
          <cell r="D4940" t="str">
            <v>UN</v>
          </cell>
          <cell r="E4940">
            <v>26.27</v>
          </cell>
        </row>
        <row r="4941">
          <cell r="A4941">
            <v>39361</v>
          </cell>
          <cell r="B4941" t="str">
            <v>INSUMO NACIONAL CAIXA</v>
          </cell>
          <cell r="C4941" t="str">
            <v>FOSSA SEPTICA, SEM FILTRO, PARA 4 A 7 CONTRIBUINTES, CILINDRICA,  COM TAMPA, EM POLIETILENO DE ALTA DENSIDADE (PEAD), CAPACIDADE APROXIMADA DE 1100 LITROS (NBR 7229)</v>
          </cell>
          <cell r="D4941" t="str">
            <v>UN</v>
          </cell>
          <cell r="E4941">
            <v>946.85</v>
          </cell>
        </row>
        <row r="4942">
          <cell r="A4942">
            <v>39362</v>
          </cell>
          <cell r="B4942" t="str">
            <v>INSUMO NACIONAL CAIXA</v>
          </cell>
          <cell r="C4942" t="str">
            <v>FOSSA SEPTICA, SEM FILTRO, PARA 8 A 14 CONTRIBUINTES, CILINDRICA, COM TAMPA, EM POLIETILENO DE ALTA DENSIDADE (PEAD), CAPACIDADE APROXIMADA DE 3000 LITROS (NBR 7229)</v>
          </cell>
          <cell r="D4942" t="str">
            <v>UN</v>
          </cell>
          <cell r="E4942">
            <v>2913.72</v>
          </cell>
        </row>
        <row r="4943">
          <cell r="A4943">
            <v>39363</v>
          </cell>
          <cell r="B4943" t="str">
            <v>INSUMO NACIONAL CAIXA</v>
          </cell>
          <cell r="C4943" t="str">
            <v>FOSSA SEPTICA, SEM FILTRO, PARA 15 A 30 CONTRIBUINTES, CILINDRICA, COM TAMPA, EM POLIETILENO DE ALTA DENSIDADE (PEAD), CAPACIDADE APROXIMADA DE 5500 LITROS (NBR 7229)</v>
          </cell>
          <cell r="D4943" t="str">
            <v>UN</v>
          </cell>
          <cell r="E4943">
            <v>3682.22</v>
          </cell>
        </row>
        <row r="4944">
          <cell r="A4944">
            <v>39364</v>
          </cell>
          <cell r="B4944" t="str">
            <v>INSUMO NACIONAL CAIXA</v>
          </cell>
          <cell r="C4944" t="str">
            <v>FOSSA SEPTICA,SEM FILTRO, PARA 40 A 52 CONTRIBUINTES, CILINDRICA, COM TAMPA, EM POLIETILENO DE ALTA DENSIDADE (PEAD), CAPACIDADE APROXIMADA DE 10000 LITROS (NBR 7229)</v>
          </cell>
          <cell r="D4944" t="str">
            <v>UN</v>
          </cell>
          <cell r="E4944">
            <v>8416.5</v>
          </cell>
        </row>
        <row r="4945">
          <cell r="A4945">
            <v>39365</v>
          </cell>
          <cell r="B4945" t="str">
            <v>INSUMO NACIONAL CAIXA</v>
          </cell>
          <cell r="C4945" t="str">
            <v>FILTRO ANAEROBIO, EM POLIETILENO DE ALTA DENSIDADE (PEAD), CAPACIDADE *1100* LITROS (NBR 13969)</v>
          </cell>
          <cell r="D4945" t="str">
            <v>UN</v>
          </cell>
          <cell r="E4945">
            <v>903.96</v>
          </cell>
        </row>
        <row r="4946">
          <cell r="A4946">
            <v>39366</v>
          </cell>
          <cell r="B4946" t="str">
            <v>INSUMO NACIONAL CAIXA</v>
          </cell>
          <cell r="C4946" t="str">
            <v>FILTRO ANAEROBIO, EM POLIETILENO DE ALTA DENSIDADE (PEAD), CAPACIDADE *2800* LITROS (NBR 13969)</v>
          </cell>
          <cell r="D4946" t="str">
            <v>UN</v>
          </cell>
          <cell r="E4946">
            <v>2314.5300000000002</v>
          </cell>
        </row>
        <row r="4947">
          <cell r="A4947">
            <v>39367</v>
          </cell>
          <cell r="B4947" t="str">
            <v>INSUMO NACIONAL CAIXA</v>
          </cell>
          <cell r="C4947" t="str">
            <v>FILTRO ANAEROBIO, EM POLIETILENO DE ALTA DENSIDADE (PEAD), CAPACIDADE *5000* LITROS (NBR 13969)</v>
          </cell>
          <cell r="D4947" t="str">
            <v>UN</v>
          </cell>
          <cell r="E4947">
            <v>3163.55</v>
          </cell>
        </row>
        <row r="4948">
          <cell r="A4948">
            <v>39376</v>
          </cell>
          <cell r="B4948" t="str">
            <v>INSUMO NACIONAL CAIXA</v>
          </cell>
          <cell r="C4948" t="str">
            <v>LAMPADA VAPOR METALICO OVOIDE 150 W, BASE E27/E40</v>
          </cell>
          <cell r="D4948" t="str">
            <v>UN</v>
          </cell>
          <cell r="E4948">
            <v>27.82</v>
          </cell>
        </row>
        <row r="4949">
          <cell r="A4949">
            <v>39377</v>
          </cell>
          <cell r="B4949" t="str">
            <v>INSUMO NACIONAL CAIXA</v>
          </cell>
          <cell r="C4949" t="str">
            <v>LAMPADA FLUORESCENTE COMPACTA BRANCA 135 W, BASE E40 (127/220 V)</v>
          </cell>
          <cell r="D4949" t="str">
            <v>UN</v>
          </cell>
          <cell r="E4949">
            <v>113.22</v>
          </cell>
        </row>
        <row r="4950">
          <cell r="A4950">
            <v>39381</v>
          </cell>
          <cell r="B4950" t="str">
            <v>INSUMO NACIONAL CAIXA</v>
          </cell>
          <cell r="C4950" t="str">
            <v>LAMPADA FLUORESCENTE COMPACTA 2U/3U BRANCA 9/10 W, BASE E27(127/220 V)</v>
          </cell>
          <cell r="D4950" t="str">
            <v>UN</v>
          </cell>
          <cell r="E4950">
            <v>7.86</v>
          </cell>
        </row>
        <row r="4951">
          <cell r="A4951">
            <v>39386</v>
          </cell>
          <cell r="B4951" t="str">
            <v>INSUMO NACIONAL CAIXA</v>
          </cell>
          <cell r="C4951" t="str">
            <v>LAMPADA LED TUBULAR BIVOLT 9/10 W, BASE G13</v>
          </cell>
          <cell r="D4951" t="str">
            <v>UN</v>
          </cell>
          <cell r="E4951">
            <v>28.96</v>
          </cell>
        </row>
        <row r="4952">
          <cell r="A4952">
            <v>39387</v>
          </cell>
          <cell r="B4952" t="str">
            <v>INSUMO NACIONAL CAIXA</v>
          </cell>
          <cell r="C4952" t="str">
            <v>LAMPADA LED TUBULAR BIVOLT 18/20 W, BASE G13</v>
          </cell>
          <cell r="D4952" t="str">
            <v>UN</v>
          </cell>
          <cell r="E4952">
            <v>43.78</v>
          </cell>
        </row>
        <row r="4953">
          <cell r="A4953">
            <v>39388</v>
          </cell>
          <cell r="B4953" t="str">
            <v>INSUMO NACIONAL CAIXA</v>
          </cell>
          <cell r="C4953" t="str">
            <v>LAMPADA LED TIPO DICROICA BIVOLT, LUZ BRANCA, 5 W (BASE GU10)</v>
          </cell>
          <cell r="D4953" t="str">
            <v>UN</v>
          </cell>
          <cell r="E4953">
            <v>25.96</v>
          </cell>
        </row>
        <row r="4954">
          <cell r="A4954">
            <v>39397</v>
          </cell>
          <cell r="B4954" t="str">
            <v>INSUMO NACIONAL CAIXA</v>
          </cell>
          <cell r="C4954" t="str">
            <v>DESMOLDANTE PARA FORMAS METALICAS A BASE DE OLEO VEGETAL</v>
          </cell>
          <cell r="D4954" t="str">
            <v>L</v>
          </cell>
          <cell r="E4954">
            <v>12.23</v>
          </cell>
        </row>
        <row r="4955">
          <cell r="A4955">
            <v>39398</v>
          </cell>
          <cell r="B4955" t="str">
            <v>INSUMO NACIONAL CAIXA</v>
          </cell>
          <cell r="C4955" t="str">
            <v>KIT DE ACESSORIOS PARA BANHEIRO EM METAL CROMADO, 5 PECAS</v>
          </cell>
          <cell r="D4955" t="str">
            <v>UN</v>
          </cell>
          <cell r="E4955">
            <v>101.21</v>
          </cell>
        </row>
        <row r="4956">
          <cell r="A4956">
            <v>39399</v>
          </cell>
          <cell r="B4956" t="str">
            <v>INSUMO NACIONAL CAIXA</v>
          </cell>
          <cell r="C4956" t="str">
            <v>VIBRADOR DE IMERSAO, COM PONTEIRA DE *35* MM, MANGOTE DE 5 M, SEM MOTOR</v>
          </cell>
          <cell r="D4956" t="str">
            <v>UN</v>
          </cell>
          <cell r="E4956">
            <v>796.05</v>
          </cell>
        </row>
        <row r="4957">
          <cell r="A4957">
            <v>39400</v>
          </cell>
          <cell r="B4957" t="str">
            <v>INSUMO NACIONAL CAIXA</v>
          </cell>
          <cell r="C4957" t="str">
            <v>VIBRADOR DE IMERSAO, COM PONTEIRA DE *45* MM, MANGOTE DE 5 M, SEM MOTOR.</v>
          </cell>
          <cell r="D4957" t="str">
            <v>UN</v>
          </cell>
          <cell r="E4957">
            <v>865.27</v>
          </cell>
        </row>
        <row r="4958">
          <cell r="A4958">
            <v>39401</v>
          </cell>
          <cell r="B4958" t="str">
            <v>INSUMO NACIONAL CAIXA</v>
          </cell>
          <cell r="C4958" t="str">
            <v>VIBRADOR DE IMERSAO, COM PONTEIRA DE *60* MM, MANGOTE DE 5 M, SEM MOTOR.</v>
          </cell>
          <cell r="D4958" t="str">
            <v>UN</v>
          </cell>
          <cell r="E4958">
            <v>970.63</v>
          </cell>
        </row>
        <row r="4959">
          <cell r="A4959">
            <v>39402</v>
          </cell>
          <cell r="B4959" t="str">
            <v>INSUMO NACIONAL CAIXA</v>
          </cell>
          <cell r="C4959" t="str">
            <v>MOTOR ELETRICO PARA VIBRADOR DE IMERSAO, DE 2 CV, MONOFASICO, 110/220 V</v>
          </cell>
          <cell r="D4959" t="str">
            <v>UN</v>
          </cell>
          <cell r="E4959">
            <v>997.95</v>
          </cell>
        </row>
        <row r="4960">
          <cell r="A4960">
            <v>39403</v>
          </cell>
          <cell r="B4960" t="str">
            <v>INSUMO NACIONAL CAIXA</v>
          </cell>
          <cell r="C4960" t="str">
            <v>MOTOR ELETRICO PARA VIBRADOR DE IMERSAO, DE 2 CV, TRIFASICO,220/380 V</v>
          </cell>
          <cell r="D4960" t="str">
            <v>UN</v>
          </cell>
          <cell r="E4960">
            <v>976.24</v>
          </cell>
        </row>
        <row r="4961">
          <cell r="A4961">
            <v>39404</v>
          </cell>
          <cell r="B4961" t="str">
            <v>INSUMO NACIONAL CAIXA</v>
          </cell>
          <cell r="C4961" t="str">
            <v>MOTOR A GASOLINA PARA VIBRADOR DE IMERSAO, 4 TEMPOS, DE 5,5CV</v>
          </cell>
          <cell r="D4961" t="str">
            <v>UN</v>
          </cell>
          <cell r="E4961">
            <v>1211.3800000000001</v>
          </cell>
        </row>
        <row r="4962">
          <cell r="A4962">
            <v>39405</v>
          </cell>
          <cell r="B4962" t="str">
            <v>INSUMO REGIONAL GIGOVPO</v>
          </cell>
          <cell r="C4962" t="str">
            <v>SUPORTE METALICO PARA PLACA SINALIZACAO, GALVANIZADO A FOGO,02 POLEGADAS COM 3M COMPRIMENTO</v>
          </cell>
          <cell r="D4962" t="str">
            <v>UN</v>
          </cell>
          <cell r="E4962">
            <v>130.22999999999999</v>
          </cell>
        </row>
        <row r="4963">
          <cell r="A4963">
            <v>39406</v>
          </cell>
          <cell r="B4963" t="str">
            <v>INSUMO REGIONAL GIGOVPO</v>
          </cell>
          <cell r="C4963" t="str">
            <v>SUPORTE METALICO PARA PLACA SINALIZACAO, GALVANIZADO A FOGO,02 POLEGADAS COM 3,50M COMPRIMENTO</v>
          </cell>
          <cell r="D4963" t="str">
            <v>UN</v>
          </cell>
          <cell r="E4963">
            <v>156.28</v>
          </cell>
        </row>
        <row r="4964">
          <cell r="A4964">
            <v>39407</v>
          </cell>
          <cell r="B4964" t="str">
            <v>INSUMO REGIONAL GIGOVPO</v>
          </cell>
          <cell r="C4964" t="str">
            <v>SUPORTE METALICO PARA PLACA SINALIZACAO, GALVANIZADO A FOGO,03 POLEGADAS COM 4,50M COMPRIMENTO</v>
          </cell>
          <cell r="D4964" t="str">
            <v>UN</v>
          </cell>
          <cell r="E4964">
            <v>367.45</v>
          </cell>
        </row>
        <row r="4965">
          <cell r="A4965">
            <v>39408</v>
          </cell>
          <cell r="B4965" t="str">
            <v>INSUMO REGIONAL GIGOVPO</v>
          </cell>
          <cell r="C4965" t="str">
            <v>IMPLANTACAO DE SUPORTE METALICO PARA PLACA SINALIZACAO, 02 POLEGADAS COM 3M COMPRIMENTO (NAO INCLUI SUPORTE)</v>
          </cell>
          <cell r="D4965" t="str">
            <v>UN</v>
          </cell>
          <cell r="E4965">
            <v>42.27</v>
          </cell>
        </row>
        <row r="4966">
          <cell r="A4966">
            <v>39409</v>
          </cell>
          <cell r="B4966" t="str">
            <v>INSUMO REGIONAL GIGOVPO</v>
          </cell>
          <cell r="C4966" t="str">
            <v>IMPLANTACAO DE SUPORTE METALICO PARA PLACA SINALIZACAO, 02 POLEGADAS COM 3,50M COMPRIMENTO (NAO INCLUI SUPORTE)</v>
          </cell>
          <cell r="D4966" t="str">
            <v>UN</v>
          </cell>
          <cell r="E4966">
            <v>42.27</v>
          </cell>
        </row>
        <row r="4967">
          <cell r="A4967">
            <v>39410</v>
          </cell>
          <cell r="B4967" t="str">
            <v>INSUMO REGIONAL GIGOVPO</v>
          </cell>
          <cell r="C4967" t="str">
            <v>IMPLANTACAO DE SUPORTE METALICO PARA PLACA SINALIZACAO, 03 POLEGADAS COM 4,50M COMPRIMENTO (NAO INCLUI SUPORTE)</v>
          </cell>
          <cell r="D4967" t="str">
            <v>UN</v>
          </cell>
          <cell r="E4967">
            <v>60.45</v>
          </cell>
        </row>
        <row r="4968">
          <cell r="A4968">
            <v>39411</v>
          </cell>
          <cell r="B4968" t="str">
            <v>INSUMO REGIONAL GIGOVPO</v>
          </cell>
          <cell r="C4968" t="str">
            <v>IMPLANTACAO DE PLACA DE SINALIZACAO (NAO INCLUI A PLACA)</v>
          </cell>
          <cell r="D4968" t="str">
            <v>UN</v>
          </cell>
          <cell r="E4968">
            <v>21.36</v>
          </cell>
        </row>
        <row r="4969">
          <cell r="A4969">
            <v>39412</v>
          </cell>
          <cell r="B4969" t="str">
            <v>INSUMO NACIONAL CAIXA</v>
          </cell>
          <cell r="C4969" t="str">
            <v>CHAPA DE GESSO ACARTONADO, STANDARD (ST), COR BRANCA, E = 12,5 MM, 1200 X 1800 MM (L X C)</v>
          </cell>
          <cell r="D4969" t="str">
            <v>M2</v>
          </cell>
          <cell r="E4969">
            <v>19.3</v>
          </cell>
        </row>
        <row r="4970">
          <cell r="A4970">
            <v>39413</v>
          </cell>
          <cell r="B4970" t="str">
            <v>INSUMO NACIONAL CAIXA</v>
          </cell>
          <cell r="C4970" t="str">
            <v>CHAPA DE GESSO ACARTONADO, STANDARD (ST), COR BRANCA, E = 12,5 MM, 1200 X 2400 MM (L X C)</v>
          </cell>
          <cell r="D4970" t="str">
            <v>M2</v>
          </cell>
          <cell r="E4970">
            <v>19.11</v>
          </cell>
        </row>
        <row r="4971">
          <cell r="A4971">
            <v>39414</v>
          </cell>
          <cell r="B4971" t="str">
            <v>INSUMO NACIONAL CAIXA</v>
          </cell>
          <cell r="C4971" t="str">
            <v>CHAPA DE GESSO ACARTONADO, RESISTENTE AO FOGO (RF), COR ROSA, E = 12,5 MM, 1200 X 1800 MM (L X C)</v>
          </cell>
          <cell r="D4971" t="str">
            <v>M2</v>
          </cell>
          <cell r="E4971">
            <v>25.63</v>
          </cell>
        </row>
        <row r="4972">
          <cell r="A4972">
            <v>39415</v>
          </cell>
          <cell r="B4972" t="str">
            <v>INSUMO NACIONAL CAIXA</v>
          </cell>
          <cell r="C4972" t="str">
            <v>CHAPA DE GESSO ACARTONADO, RESISTENTE AO FOGO (RF), COR ROSA, E = 12,5 MM, 1200 X 2400 MM (L X C)</v>
          </cell>
          <cell r="D4972" t="str">
            <v>M2</v>
          </cell>
          <cell r="E4972">
            <v>27.16</v>
          </cell>
        </row>
        <row r="4973">
          <cell r="A4973">
            <v>39416</v>
          </cell>
          <cell r="B4973" t="str">
            <v>INSUMO NACIONAL CAIXA</v>
          </cell>
          <cell r="C4973" t="str">
            <v>CHAPA DE GESSO ACARTONADO, RESISTENTE A UMIDADE (RU), COR VERDE, E = 12,5 MM, 1200 X 1800 MM (L X C)</v>
          </cell>
          <cell r="D4973" t="str">
            <v>M2</v>
          </cell>
          <cell r="E4973">
            <v>27.29</v>
          </cell>
        </row>
        <row r="4974">
          <cell r="A4974">
            <v>39417</v>
          </cell>
          <cell r="B4974" t="str">
            <v>INSUMO NACIONAL CAIXA</v>
          </cell>
          <cell r="C4974" t="str">
            <v>CHAPA DE GESSO ACARTONADO, RESISTENTE A UMIDADE (RU), COR VERDE, E = 12,5 MM, 1200 X 2400 MM (L X C)</v>
          </cell>
          <cell r="D4974" t="str">
            <v>M2</v>
          </cell>
          <cell r="E4974">
            <v>28.61</v>
          </cell>
        </row>
        <row r="4975">
          <cell r="A4975">
            <v>39431</v>
          </cell>
          <cell r="B4975" t="str">
            <v>INSUMO NACIONAL CAIXA</v>
          </cell>
          <cell r="C4975" t="str">
            <v>FITA DE PAPEL MICROPERFURADO, 50 X 150 MM, PARA TRATAMENTO DE JUNTAS DE CHAPA DE GESSO PARA DRYWALL</v>
          </cell>
          <cell r="D4975" t="str">
            <v>M</v>
          </cell>
          <cell r="E4975">
            <v>0.22</v>
          </cell>
        </row>
        <row r="4976">
          <cell r="A4976">
            <v>39432</v>
          </cell>
          <cell r="B4976" t="str">
            <v>INSUMO NACIONAL CAIXA</v>
          </cell>
          <cell r="C4976" t="str">
            <v>FITA DE PAPEL REFORCADA COM LAMINA DE METAL PARA REFORCO DECANTOS DE CHAPA DE GESSO PARA DRYWALL</v>
          </cell>
          <cell r="D4976" t="str">
            <v>M</v>
          </cell>
          <cell r="E4976">
            <v>2.83</v>
          </cell>
        </row>
        <row r="4977">
          <cell r="A4977">
            <v>39433</v>
          </cell>
          <cell r="B4977" t="str">
            <v>INSUMO NACIONAL CAIXA</v>
          </cell>
          <cell r="C4977" t="str">
            <v>MASSA DE REJUNTE PRONTA PARA TRATAMENTO DE JUNTAS DE CHAPA DE GESSO PARA DRYWALL, SEM ADICAO DE AGUA</v>
          </cell>
          <cell r="D4977" t="str">
            <v>KG</v>
          </cell>
          <cell r="E4977">
            <v>2.72</v>
          </cell>
        </row>
        <row r="4978">
          <cell r="A4978">
            <v>39434</v>
          </cell>
          <cell r="B4978" t="str">
            <v>INSUMO NACIONAL CAIXA</v>
          </cell>
          <cell r="C4978" t="str">
            <v>MASSA DE REJUNTE EM PO PARA DRYWALL, A BASE DE GESSO, SECAGEM RAPIDA, PARA TRATAMENTO DE JUNTAS DE CHAPA DE GESSO (COM ADICAO DE AGUA)</v>
          </cell>
          <cell r="D4978" t="str">
            <v>KG</v>
          </cell>
          <cell r="E4978">
            <v>3.8</v>
          </cell>
        </row>
        <row r="4979">
          <cell r="A4979">
            <v>39435</v>
          </cell>
          <cell r="B4979" t="str">
            <v>INSUMO NACIONAL CAIXA</v>
          </cell>
          <cell r="C4979" t="str">
            <v>PARAFUSO DRY WALL, EM ACO FOSFATIZADO, CABECA TROMBETA E PONTA AGULHA (TA), COMPRIMENTO 25 MM</v>
          </cell>
          <cell r="D4979" t="str">
            <v>UN</v>
          </cell>
          <cell r="E4979">
            <v>0.03</v>
          </cell>
        </row>
        <row r="4980">
          <cell r="A4980">
            <v>39436</v>
          </cell>
          <cell r="B4980" t="str">
            <v>INSUMO NACIONAL CAIXA</v>
          </cell>
          <cell r="C4980" t="str">
            <v>PARAFUSO DRY WALL, EM ACO FOSFATIZADO, CABECA TROMBETA E PONTA AGULHA (TA), COMPRIMENTO 35 MM</v>
          </cell>
          <cell r="D4980" t="str">
            <v>UN</v>
          </cell>
          <cell r="E4980">
            <v>0.05</v>
          </cell>
        </row>
        <row r="4981">
          <cell r="A4981">
            <v>39437</v>
          </cell>
          <cell r="B4981" t="str">
            <v>INSUMO NACIONAL CAIXA</v>
          </cell>
          <cell r="C4981" t="str">
            <v>PARAFUSO DRY WALL, EM ACO FOSFATIZADO, CABECA TROMBETA E PONTA AGULHA (TA), COMPRIMENTO 45 MM</v>
          </cell>
          <cell r="D4981" t="str">
            <v>UN</v>
          </cell>
          <cell r="E4981">
            <v>7.0000000000000007E-2</v>
          </cell>
        </row>
        <row r="4982">
          <cell r="A4982">
            <v>39438</v>
          </cell>
          <cell r="B4982" t="str">
            <v>INSUMO NACIONAL CAIXA</v>
          </cell>
          <cell r="C4982" t="str">
            <v>PARAFUSO CABECA TROMBETA E PONTA AGULHA (GN55), COMPRIMENTO55 MM, EM ACO FOSFATIZADO, PARA FIXAR CHAPA DE GESSO EM PERFIL DRYWALL METALICO MAXIMO 0,7 MM</v>
          </cell>
          <cell r="D4982" t="str">
            <v>UN</v>
          </cell>
          <cell r="E4982">
            <v>0.08</v>
          </cell>
        </row>
        <row r="4983">
          <cell r="A4983">
            <v>39439</v>
          </cell>
          <cell r="B4983" t="str">
            <v>INSUMO NACIONAL CAIXA</v>
          </cell>
          <cell r="C4983" t="str">
            <v>PARAFUSO DRY WALL, EM ACO FOSFATIZADO, CABECA TROMBETA E PONTA BROCA (TB), COMPRIMENTO 25 MM</v>
          </cell>
          <cell r="D4983" t="str">
            <v>UN</v>
          </cell>
          <cell r="E4983">
            <v>0.05</v>
          </cell>
        </row>
        <row r="4984">
          <cell r="A4984">
            <v>39440</v>
          </cell>
          <cell r="B4984" t="str">
            <v>INSUMO NACIONAL CAIXA</v>
          </cell>
          <cell r="C4984" t="str">
            <v>PARAFUSO DRY WALL, EM ACO FOSFATIZADO, CABECA TROMBETA E PONTA BROCA (TB), COMPRIMENTO 35 MM</v>
          </cell>
          <cell r="D4984" t="str">
            <v>UN</v>
          </cell>
          <cell r="E4984">
            <v>0.06</v>
          </cell>
        </row>
        <row r="4985">
          <cell r="A4985">
            <v>39441</v>
          </cell>
          <cell r="B4985" t="str">
            <v>INSUMO NACIONAL CAIXA</v>
          </cell>
          <cell r="C4985" t="str">
            <v>PARAFUSO DRY WALL, EM ACO FOSFATIZADO, CABECA TROMBETA E PONTA BROCA (TB), COMPRIMENTO 45 MM</v>
          </cell>
          <cell r="D4985" t="str">
            <v>UN</v>
          </cell>
          <cell r="E4985">
            <v>0.08</v>
          </cell>
        </row>
        <row r="4986">
          <cell r="A4986">
            <v>39442</v>
          </cell>
          <cell r="B4986" t="str">
            <v>INSUMO NACIONAL CAIXA</v>
          </cell>
          <cell r="C4986" t="str">
            <v>PARAFUSO DRY WALL, EM ACO ZINCADO, CABECA LENTILHA E PONTA AGULHA (LA), LARGURA 4,2 MM, COMPRIMENTO 13 MM</v>
          </cell>
          <cell r="D4986" t="str">
            <v>UN</v>
          </cell>
          <cell r="E4986">
            <v>0.06</v>
          </cell>
        </row>
        <row r="4987">
          <cell r="A4987">
            <v>39443</v>
          </cell>
          <cell r="B4987" t="str">
            <v>INSUMO NACIONAL CAIXA</v>
          </cell>
          <cell r="C4987" t="str">
            <v>PARAFUSO DRY WALL, EM ACO ZINCADO, CABECA LENTILHA E PONTA BROCA (LB), LARGURA 4,2 MM, COMPRIMENTO 13 MM</v>
          </cell>
          <cell r="D4987" t="str">
            <v>UN</v>
          </cell>
          <cell r="E4987">
            <v>0.08</v>
          </cell>
        </row>
        <row r="4988">
          <cell r="A4988">
            <v>39445</v>
          </cell>
          <cell r="B4988" t="str">
            <v>INSUMO NACIONAL CAIXA</v>
          </cell>
          <cell r="C4988" t="str">
            <v>DISPOSITIVO DR, 2 POLOS, SENSIBILIDADE DE 30 MA, CORRENTE DE25 A, TIPO AC</v>
          </cell>
          <cell r="D4988" t="str">
            <v>UN</v>
          </cell>
          <cell r="E4988">
            <v>112.94</v>
          </cell>
        </row>
        <row r="4989">
          <cell r="A4989">
            <v>39446</v>
          </cell>
          <cell r="B4989" t="str">
            <v>INSUMO NACIONAL CAIXA</v>
          </cell>
          <cell r="C4989" t="str">
            <v>DISPOSITIVO DR, 2 POLOS, SENSIBILIDADE DE 30 MA, CORRENTE DE40 A, TIPO AC</v>
          </cell>
          <cell r="D4989" t="str">
            <v>UN</v>
          </cell>
          <cell r="E4989">
            <v>114.95</v>
          </cell>
        </row>
        <row r="4990">
          <cell r="A4990">
            <v>39447</v>
          </cell>
          <cell r="B4990" t="str">
            <v>INSUMO NACIONAL CAIXA</v>
          </cell>
          <cell r="C4990" t="str">
            <v>DISPOSITIVO DR, 2 POLOS, SENSIBILIDADE DE 30 MA, CORRENTE DE63 A, TIPO AC</v>
          </cell>
          <cell r="D4990" t="str">
            <v>UN</v>
          </cell>
          <cell r="E4990">
            <v>122.93</v>
          </cell>
        </row>
        <row r="4991">
          <cell r="A4991">
            <v>39448</v>
          </cell>
          <cell r="B4991" t="str">
            <v>INSUMO NACIONAL CAIXA</v>
          </cell>
          <cell r="C4991" t="str">
            <v>DISPOSITIVO DR, 2 POLOS, SENSIBILIDADE DE 30 MA, CORRENTE DE80 A, TIPO AC</v>
          </cell>
          <cell r="D4991" t="str">
            <v>UN</v>
          </cell>
          <cell r="E4991">
            <v>209.61</v>
          </cell>
        </row>
        <row r="4992">
          <cell r="A4992">
            <v>39449</v>
          </cell>
          <cell r="B4992" t="str">
            <v>INSUMO NACIONAL CAIXA</v>
          </cell>
          <cell r="C4992" t="str">
            <v>DISPOSITIVO DR, 4 POLOS, SENSIBILIDADE DE 30 MA, CORRENTE DE100 A, TIPO AC</v>
          </cell>
          <cell r="D4992" t="str">
            <v>UN</v>
          </cell>
          <cell r="E4992">
            <v>260.05</v>
          </cell>
        </row>
        <row r="4993">
          <cell r="A4993">
            <v>39450</v>
          </cell>
          <cell r="B4993" t="str">
            <v>INSUMO NACIONAL CAIXA</v>
          </cell>
          <cell r="C4993" t="str">
            <v>DISPOSITIVO DR, 2 POLOS, SENSIBILIDADE DE 300 MA, CORRENTE DE 25 A, TIPO AC</v>
          </cell>
          <cell r="D4993" t="str">
            <v>UN</v>
          </cell>
          <cell r="E4993">
            <v>127.89</v>
          </cell>
        </row>
        <row r="4994">
          <cell r="A4994">
            <v>39451</v>
          </cell>
          <cell r="B4994" t="str">
            <v>INSUMO NACIONAL CAIXA</v>
          </cell>
          <cell r="C4994" t="str">
            <v>DISPOSITIVO DR, 2 POLOS, SENSIBILIDADE DE 300 MA, CORRENTE DE 40 A, TIPO AC</v>
          </cell>
          <cell r="D4994" t="str">
            <v>UN</v>
          </cell>
          <cell r="E4994">
            <v>139.49</v>
          </cell>
        </row>
        <row r="4995">
          <cell r="A4995">
            <v>39452</v>
          </cell>
          <cell r="B4995" t="str">
            <v>INSUMO NACIONAL CAIXA</v>
          </cell>
          <cell r="C4995" t="str">
            <v>DISPOSITIVO DR, 2 POLOS, SENSIBILIDADE DE 300 MA, CORRENTE DE 63 A, TIPO AC</v>
          </cell>
          <cell r="D4995" t="str">
            <v>UN</v>
          </cell>
          <cell r="E4995">
            <v>140.32</v>
          </cell>
        </row>
        <row r="4996">
          <cell r="A4996">
            <v>39455</v>
          </cell>
          <cell r="B4996" t="str">
            <v>INSUMO NACIONAL CAIXA</v>
          </cell>
          <cell r="C4996" t="str">
            <v>DISPOSITIVO DR, 4 POLOS, SENSIBILIDADE DE 30 MA, CORRENTE DE25 A, TIPO AC</v>
          </cell>
          <cell r="D4996" t="str">
            <v>UN</v>
          </cell>
          <cell r="E4996">
            <v>128.68</v>
          </cell>
        </row>
        <row r="4997">
          <cell r="A4997">
            <v>39456</v>
          </cell>
          <cell r="B4997" t="str">
            <v>INSUMO NACIONAL CAIXA</v>
          </cell>
          <cell r="C4997" t="str">
            <v>DISPOSITIVO DR, 4 POLOS, SENSIBILIDADE DE 30 MA, CORRENTE DE40 A, TIPO AC</v>
          </cell>
          <cell r="D4997" t="str">
            <v>UN</v>
          </cell>
          <cell r="E4997">
            <v>128.77000000000001</v>
          </cell>
        </row>
        <row r="4998">
          <cell r="A4998">
            <v>39457</v>
          </cell>
          <cell r="B4998" t="str">
            <v>INSUMO NACIONAL CAIXA</v>
          </cell>
          <cell r="C4998" t="str">
            <v>DISPOSITIVO DR, 4 POLOS, SENSIBILIDADE DE 30 MA, CORRENTE DE63 A, TIPO AC</v>
          </cell>
          <cell r="D4998" t="str">
            <v>UN</v>
          </cell>
          <cell r="E4998">
            <v>140.38</v>
          </cell>
        </row>
        <row r="4999">
          <cell r="A4999">
            <v>39458</v>
          </cell>
          <cell r="B4999" t="str">
            <v>INSUMO NACIONAL CAIXA</v>
          </cell>
          <cell r="C4999" t="str">
            <v>DISPOSITIVO DR, 4 POLOS, SENSIBILIDADE DE 30 MA, CORRENTE DE80 A, TIPO AC</v>
          </cell>
          <cell r="D4999" t="str">
            <v>UN</v>
          </cell>
          <cell r="E4999">
            <v>261.97000000000003</v>
          </cell>
        </row>
        <row r="5000">
          <cell r="A5000">
            <v>39459</v>
          </cell>
          <cell r="B5000" t="str">
            <v>INSUMO NACIONAL CAIXA</v>
          </cell>
          <cell r="C5000" t="str">
            <v>DISPOSITIVO DR, 2 POLOS, SENSIBILIDADE DE 30 MA, CORRENTE DE100 A, TIPO AC</v>
          </cell>
          <cell r="D5000" t="str">
            <v>UN</v>
          </cell>
          <cell r="E5000">
            <v>224.94</v>
          </cell>
        </row>
        <row r="5001">
          <cell r="A5001">
            <v>39460</v>
          </cell>
          <cell r="B5001" t="str">
            <v>INSUMO NACIONAL CAIXA</v>
          </cell>
          <cell r="C5001" t="str">
            <v>DISPOSITIVO DR, 4 POLOS, SENSIBILIDADE DE 300 MA, CORRENTE DE 25 A, TIPO AC</v>
          </cell>
          <cell r="D5001" t="str">
            <v>UN</v>
          </cell>
          <cell r="E5001">
            <v>159.77000000000001</v>
          </cell>
        </row>
        <row r="5002">
          <cell r="A5002">
            <v>39461</v>
          </cell>
          <cell r="B5002" t="str">
            <v>INSUMO NACIONAL CAIXA</v>
          </cell>
          <cell r="C5002" t="str">
            <v>DISPOSITIVO DR, 4 POLOS, SENSIBILIDADE DE 300 MA, CORRENTE DE 40 A, TIPO AC</v>
          </cell>
          <cell r="D5002" t="str">
            <v>UN</v>
          </cell>
          <cell r="E5002">
            <v>187.22</v>
          </cell>
        </row>
        <row r="5003">
          <cell r="A5003">
            <v>39462</v>
          </cell>
          <cell r="B5003" t="str">
            <v>INSUMO NACIONAL CAIXA</v>
          </cell>
          <cell r="C5003" t="str">
            <v>DISPOSITIVO DR, 4 POLOS, SENSIBILIDADE DE 300 MA, CORRENTE DE 63 A, TIPO AC</v>
          </cell>
          <cell r="D5003" t="str">
            <v>UN</v>
          </cell>
          <cell r="E5003">
            <v>180.43</v>
          </cell>
        </row>
        <row r="5004">
          <cell r="A5004">
            <v>39463</v>
          </cell>
          <cell r="B5004" t="str">
            <v>INSUMO NACIONAL CAIXA</v>
          </cell>
          <cell r="C5004" t="str">
            <v>DISPOSITIVO DR, 4 POLOS, SENSIBILIDADE DE 300 MA, CORRENTE DE 80 A, TIPO AC</v>
          </cell>
          <cell r="D5004" t="str">
            <v>UN</v>
          </cell>
          <cell r="E5004">
            <v>418</v>
          </cell>
        </row>
        <row r="5005">
          <cell r="A5005">
            <v>39464</v>
          </cell>
          <cell r="B5005" t="str">
            <v>INSUMO NACIONAL CAIXA</v>
          </cell>
          <cell r="C5005" t="str">
            <v>DISPOSITIVO DR, 4 POLOS, SENSIBILIDADE DE 300 MA, CORRENTE DE 100 A, TIPO AC</v>
          </cell>
          <cell r="D5005" t="str">
            <v>UN</v>
          </cell>
          <cell r="E5005">
            <v>421.27</v>
          </cell>
        </row>
        <row r="5006">
          <cell r="A5006">
            <v>39465</v>
          </cell>
          <cell r="B5006" t="str">
            <v>INSUMO NACIONAL CAIXA</v>
          </cell>
          <cell r="C5006" t="str">
            <v>DISPOSITIVO DPS CLASSE II, 1 POLO, TENSAO MAXIMA DE 175 V, CORRENTE MAXIMA DE *20* KA (TIPO AC)</v>
          </cell>
          <cell r="D5006" t="str">
            <v>UN</v>
          </cell>
          <cell r="E5006">
            <v>54.88</v>
          </cell>
        </row>
        <row r="5007">
          <cell r="A5007">
            <v>39466</v>
          </cell>
          <cell r="B5007" t="str">
            <v>INSUMO NACIONAL CAIXA</v>
          </cell>
          <cell r="C5007" t="str">
            <v>DISPOSITIVO DPS CLASSE II, 1 POLO, TENSAO MAXIMA DE 175 V, CORRENTE MAXIMA DE *30* KA (TIPO AC)</v>
          </cell>
          <cell r="D5007" t="str">
            <v>UN</v>
          </cell>
          <cell r="E5007">
            <v>61.75</v>
          </cell>
        </row>
        <row r="5008">
          <cell r="A5008">
            <v>39467</v>
          </cell>
          <cell r="B5008" t="str">
            <v>INSUMO NACIONAL CAIXA</v>
          </cell>
          <cell r="C5008" t="str">
            <v>DISPOSITIVO DPS CLASSE II, 1 POLO, TENSAO MAXIMA DE 175 V, CORRENTE MAXIMA DE *45* KA (TIPO AC)</v>
          </cell>
          <cell r="D5008" t="str">
            <v>UN</v>
          </cell>
          <cell r="E5008">
            <v>78.98</v>
          </cell>
        </row>
        <row r="5009">
          <cell r="A5009">
            <v>39468</v>
          </cell>
          <cell r="B5009" t="str">
            <v>INSUMO NACIONAL CAIXA</v>
          </cell>
          <cell r="C5009" t="str">
            <v>DISPOSITIVO DPS CLASSE II, 1 POLO, TENSAO MAXIMA DE 175 V, CORRENTE MAXIMA DE *90* KA (TIPO AC)</v>
          </cell>
          <cell r="D5009" t="str">
            <v>UN</v>
          </cell>
          <cell r="E5009">
            <v>140.38999999999999</v>
          </cell>
        </row>
        <row r="5010">
          <cell r="A5010">
            <v>39469</v>
          </cell>
          <cell r="B5010" t="str">
            <v>INSUMO NACIONAL CAIXA</v>
          </cell>
          <cell r="C5010" t="str">
            <v>DISPOSITIVO DPS CLASSE II, 1 POLO, TENSAO MAXIMA DE 275 V, CORRENTE MAXIMA DE *20* KA (TIPO AC)</v>
          </cell>
          <cell r="D5010" t="str">
            <v>UN</v>
          </cell>
          <cell r="E5010">
            <v>57.19</v>
          </cell>
        </row>
        <row r="5011">
          <cell r="A5011">
            <v>39470</v>
          </cell>
          <cell r="B5011" t="str">
            <v>INSUMO NACIONAL CAIXA</v>
          </cell>
          <cell r="C5011" t="str">
            <v>DISPOSITIVO DPS CLASSE II, 1 POLO, TENSAO MAXIMA DE 275 V, CORRENTE MAXIMA DE *30* KA (TIPO AC)</v>
          </cell>
          <cell r="D5011" t="str">
            <v>UN</v>
          </cell>
          <cell r="E5011">
            <v>70.260000000000005</v>
          </cell>
        </row>
        <row r="5012">
          <cell r="A5012">
            <v>39471</v>
          </cell>
          <cell r="B5012" t="str">
            <v>INSUMO NACIONAL CAIXA</v>
          </cell>
          <cell r="C5012" t="str">
            <v>DISPOSITIVO DPS CLASSE II, 1 POLO, TENSAO MAXIMA DE 275 V, CORRENTE MAXIMA DE *45* KA (TIPO AC)</v>
          </cell>
          <cell r="D5012" t="str">
            <v>UN</v>
          </cell>
          <cell r="E5012">
            <v>84.44</v>
          </cell>
        </row>
        <row r="5013">
          <cell r="A5013">
            <v>39472</v>
          </cell>
          <cell r="B5013" t="str">
            <v>INSUMO NACIONAL CAIXA</v>
          </cell>
          <cell r="C5013" t="str">
            <v>DISPOSITIVO DPS CLASSE II, 1 POLO, TENSAO MAXIMA DE 275 V, CORRENTE MAXIMA DE *90* KA (TIPO AC)</v>
          </cell>
          <cell r="D5013" t="str">
            <v>UN</v>
          </cell>
          <cell r="E5013">
            <v>146.72</v>
          </cell>
        </row>
        <row r="5014">
          <cell r="A5014">
            <v>39473</v>
          </cell>
          <cell r="B5014" t="str">
            <v>INSUMO NACIONAL CAIXA</v>
          </cell>
          <cell r="C5014" t="str">
            <v>DISPOSITIVO DPS, 1 POLO, TENSAO MAXIMA DE 385 V, CORRENTE MAXIMA DE *20* KA</v>
          </cell>
          <cell r="D5014" t="str">
            <v>UN</v>
          </cell>
          <cell r="E5014">
            <v>94.78</v>
          </cell>
        </row>
        <row r="5015">
          <cell r="A5015">
            <v>39474</v>
          </cell>
          <cell r="B5015" t="str">
            <v>INSUMO NACIONAL CAIXA</v>
          </cell>
          <cell r="C5015" t="str">
            <v>DISPOSITIVO DPS CLASSE II, 1 POLO, TENSAO MAXIMA DE 385 V, CORRENTE MAXIMA DE *30* KA (TIPO AC)</v>
          </cell>
          <cell r="D5015" t="str">
            <v>UN</v>
          </cell>
          <cell r="E5015">
            <v>101.04</v>
          </cell>
        </row>
        <row r="5016">
          <cell r="A5016">
            <v>39475</v>
          </cell>
          <cell r="B5016" t="str">
            <v>INSUMO NACIONAL CAIXA</v>
          </cell>
          <cell r="C5016" t="str">
            <v>DISPOSITIVO DPS CLASSE II, 1 POLO, TENSAO MAXIMA DE 385 V, CORRENTE MAXIMA DE *45* KA (TIPO AC)</v>
          </cell>
          <cell r="D5016" t="str">
            <v>UN</v>
          </cell>
          <cell r="E5016">
            <v>114.64</v>
          </cell>
        </row>
        <row r="5017">
          <cell r="A5017">
            <v>39476</v>
          </cell>
          <cell r="B5017" t="str">
            <v>INSUMO NACIONAL CAIXA</v>
          </cell>
          <cell r="C5017" t="str">
            <v>DISPOSITIVO DPS CLASSE II, 1 POLO, TENSAO MAXIMA DE 385 V, CORRENTE MAXIMA DE *90* KA (TIPO AC)</v>
          </cell>
          <cell r="D5017" t="str">
            <v>UN</v>
          </cell>
          <cell r="E5017">
            <v>215.8</v>
          </cell>
        </row>
        <row r="5018">
          <cell r="A5018">
            <v>39477</v>
          </cell>
          <cell r="B5018" t="str">
            <v>INSUMO NACIONAL CAIXA</v>
          </cell>
          <cell r="C5018" t="str">
            <v>DISPOSITIVO DPS CLASSE II, 1 POLO, TENSAO MAXIMA DE 460 V, CORRENTE MAXIMA DE *20* KA (TIPO AC)</v>
          </cell>
          <cell r="D5018" t="str">
            <v>UN</v>
          </cell>
          <cell r="E5018">
            <v>105.74</v>
          </cell>
        </row>
        <row r="5019">
          <cell r="A5019">
            <v>39478</v>
          </cell>
          <cell r="B5019" t="str">
            <v>INSUMO NACIONAL CAIXA</v>
          </cell>
          <cell r="C5019" t="str">
            <v>DISPOSITIVO DPS CLASSE II, 1 POLO, TENSAO MAXIMA DE 460 V, CORRENTE MAXIMA DE *30* KA (TIPO AC)</v>
          </cell>
          <cell r="D5019" t="str">
            <v>UN</v>
          </cell>
          <cell r="E5019">
            <v>109.01</v>
          </cell>
        </row>
        <row r="5020">
          <cell r="A5020">
            <v>39479</v>
          </cell>
          <cell r="B5020" t="str">
            <v>INSUMO NACIONAL CAIXA</v>
          </cell>
          <cell r="C5020" t="str">
            <v>DISPOSITIVO DPS CLASSE II, 1 POLO, TENSAO MAXIMA DE 460 V, CORRENTE MAXIMA DE *45* KA (TIPO AC)</v>
          </cell>
          <cell r="D5020" t="str">
            <v>UN</v>
          </cell>
          <cell r="E5020">
            <v>128.44</v>
          </cell>
        </row>
        <row r="5021">
          <cell r="A5021">
            <v>39480</v>
          </cell>
          <cell r="B5021" t="str">
            <v>INSUMO NACIONAL CAIXA</v>
          </cell>
          <cell r="C5021" t="str">
            <v>DISPOSITIVO DPS CLASSE II, 1 POLO, TENSAO MAXIMA DE 460 V, CORRENTE MAXIMA DE *90* KA (TIPO AC)</v>
          </cell>
          <cell r="D5021" t="str">
            <v>UN</v>
          </cell>
          <cell r="E5021">
            <v>265.02</v>
          </cell>
        </row>
        <row r="5022">
          <cell r="A5022">
            <v>39507</v>
          </cell>
          <cell r="B5022" t="str">
            <v>INSUMO NACIONAL CAIXA</v>
          </cell>
          <cell r="C5022" t="str">
            <v>TELA DE ACO SOLDADA NERVURADA, CA-60, Q-113, (1,8 KG/M2), DIAMETRO DO FIO = 3,8 MM, LARGURA =  2,45 M, ESPACAMENTO DA MALHA = 10 X 10 CM</v>
          </cell>
          <cell r="D5022" t="str">
            <v>M2</v>
          </cell>
          <cell r="E5022">
            <v>8.4700000000000006</v>
          </cell>
        </row>
        <row r="5023">
          <cell r="A5023">
            <v>39508</v>
          </cell>
          <cell r="B5023" t="str">
            <v>INSUMO NACIONAL CAIXA</v>
          </cell>
          <cell r="C5023" t="str">
            <v>TELA DE ACO SOLDADA NERVURADA, CA-60, L-159, (1,69 KG/M2), DIAMETRO DO FIO = 4,5 MM, LARGURA =  2,45 M, ESPACAMENTO DA MALHA = 30 X 10 CM</v>
          </cell>
          <cell r="D5023" t="str">
            <v>M2</v>
          </cell>
          <cell r="E5023">
            <v>8.65</v>
          </cell>
        </row>
        <row r="5024">
          <cell r="A5024">
            <v>39509</v>
          </cell>
          <cell r="B5024" t="str">
            <v>INSUMO NACIONAL CAIXA</v>
          </cell>
          <cell r="C5024" t="str">
            <v>TELA DE ACO SOLDADA NERVURADA, CA-60, T-196, (2,11 KG/M2), DIAMETRO DO FIO = 5,0 MM, LARGURA =  2,45 M, ESPACAMENTO DA MALHA = 30 X 10 CM</v>
          </cell>
          <cell r="D5024" t="str">
            <v>M2</v>
          </cell>
          <cell r="E5024">
            <v>6.82</v>
          </cell>
        </row>
        <row r="5025">
          <cell r="A5025">
            <v>39517</v>
          </cell>
          <cell r="B5025" t="str">
            <v>INSUMO NACIONAL CAIXA</v>
          </cell>
          <cell r="C5025" t="str">
            <v>PAINEL ISOLANTE REVESTIDO EM ACO GALVALUME *0,5* MM COM PRE-PINTURA NAS DUAS FACES, NUCLEO EM POLIURETANO (PUR), E = 40/50 MM, PARA FECHAMENTOS VERTICAIS (INCLUI PARAFUSOS DE FIXACAO)</v>
          </cell>
          <cell r="D5025" t="str">
            <v>M2</v>
          </cell>
          <cell r="E5025">
            <v>138.30000000000001</v>
          </cell>
        </row>
        <row r="5026">
          <cell r="A5026">
            <v>39518</v>
          </cell>
          <cell r="B5026" t="str">
            <v>INSUMO NACIONAL CAIXA</v>
          </cell>
          <cell r="C5026" t="str">
            <v>PAINEL ISOLANTE REVESTIDO EM ACO GALVALUME *0,5* MM COM PRE-PINTURA NAS DUAS FACES, NUCLEO EM POLIURETANO (PUR), E = 70/80 MM, PARA FECHAMENTOS VERTICAIS (INCLUI PARAFUSOS DE FIXACAO)</v>
          </cell>
          <cell r="D5026" t="str">
            <v>M2</v>
          </cell>
          <cell r="E5026">
            <v>163.58000000000001</v>
          </cell>
        </row>
        <row r="5027">
          <cell r="A5027">
            <v>39520</v>
          </cell>
          <cell r="B5027" t="str">
            <v>INSUMO NACIONAL CAIXA</v>
          </cell>
          <cell r="C5027" t="str">
            <v>TELHA ISOLANTE COM NUCLEO EM POLIESTIRENO (EPS), E = 30 MM,REVESTIDA EM ACO ZINCADO *0,5* MM COM PRE-PINTURA NAS DUAS FACES, FACE SUPERIOR EM TELHA TRAPEZOIDAL E FACE INFERIOR EMCHAPA PLANA (NAO INCLUI ACESSORIOS DE FIXACAO)</v>
          </cell>
          <cell r="D5027" t="str">
            <v>M2</v>
          </cell>
          <cell r="E5027">
            <v>108.98</v>
          </cell>
        </row>
        <row r="5028">
          <cell r="A5028">
            <v>39521</v>
          </cell>
          <cell r="B5028" t="str">
            <v>INSUMO NACIONAL CAIXA</v>
          </cell>
          <cell r="C5028" t="str">
            <v>TELHA ISOLANTE COM NUCLEO EM POLIESTIRENO (EPS), E = 50 MM,REVESTIDA EM ACO ZINCADO *0,5* MM COM PRE-PINTURA NAS DUAS FACES, FACE SUPERIOR EM TELHA TRAPEZOIDAL E FACE INFERIOR EMCHAPA PLANA (NAO INCLUI ACESSORIOS DE FIXACAO)</v>
          </cell>
          <cell r="D5028" t="str">
            <v>M2</v>
          </cell>
          <cell r="E5028">
            <v>116.73</v>
          </cell>
        </row>
        <row r="5029">
          <cell r="A5029">
            <v>39522</v>
          </cell>
          <cell r="B5029" t="str">
            <v>INSUMO NACIONAL CAIXA</v>
          </cell>
          <cell r="C5029" t="str">
            <v>TELHA ISOLANTE COM NUCLEO EM POLIESTIRENO (EPS), E = 50 MM,REVESTIDA EM TELHA TRAPEZOIDAL DE ACO ZINCADO *0,5* MM COM PRE-PINTURA NAS DUAS FACES (NAO INCLUI ACESSORIOS DE FIXACAO)</v>
          </cell>
          <cell r="D5029" t="str">
            <v>M2</v>
          </cell>
          <cell r="E5029">
            <v>93.33</v>
          </cell>
        </row>
        <row r="5030">
          <cell r="A5030">
            <v>39523</v>
          </cell>
          <cell r="B5030" t="str">
            <v>INSUMO NACIONAL CAIXA</v>
          </cell>
          <cell r="C5030" t="str">
            <v>DISPOSITIVO DR, 2 POLOS, SENSIBILIDADE DE 300 MA, CORRENTE DE 80 A, TIPO  AC</v>
          </cell>
          <cell r="D5030" t="str">
            <v>UN</v>
          </cell>
          <cell r="E5030">
            <v>234.82</v>
          </cell>
        </row>
        <row r="5031">
          <cell r="A5031">
            <v>39566</v>
          </cell>
          <cell r="B5031" t="str">
            <v>INSUMO NACIONAL CAIXA</v>
          </cell>
          <cell r="C5031" t="str">
            <v>PLACA / CHAPA DE GESSO ACARTONADO, ACABAMENTO VINILICO LISOEM UMA DAS FACES, COR BRANCA, BORDA QUADRADA, E = 9,5 MM, 625 X 625 MM (L X C), PARA FORRO REMOVIVEL</v>
          </cell>
          <cell r="D5031" t="str">
            <v>M2</v>
          </cell>
          <cell r="E5031">
            <v>52.25</v>
          </cell>
        </row>
        <row r="5032">
          <cell r="A5032">
            <v>39567</v>
          </cell>
          <cell r="B5032" t="str">
            <v>INSUMO NACIONAL CAIXA</v>
          </cell>
          <cell r="C5032" t="str">
            <v>PLACA / CHAPA DE GESSO ACARTONADO, ACABAMENTO VINILICO LISOEM UMA DAS FACES, COR BRANCA, BORDA QUADRADA, E = 9,5 MM, 625 X 1250 MM (L X C), PARA FORRO REMOVIVEL</v>
          </cell>
          <cell r="D5032" t="str">
            <v>M2</v>
          </cell>
          <cell r="E5032">
            <v>45.24</v>
          </cell>
        </row>
        <row r="5033">
          <cell r="A5033">
            <v>39584</v>
          </cell>
          <cell r="B5033" t="str">
            <v>INSUMO NACIONAL CAIXA</v>
          </cell>
          <cell r="C5033" t="str">
            <v>GRUPO GERADOR DIESEL, COM CARENAGEM, POTENCIA STANDART ENTRE50 E 55 KVA, VELOCIDADE DE 1800 RPM, FREQUENCIA DE 60 HZ</v>
          </cell>
          <cell r="D5033" t="str">
            <v>UN</v>
          </cell>
          <cell r="E5033">
            <v>74299.16</v>
          </cell>
        </row>
        <row r="5034">
          <cell r="A5034">
            <v>39585</v>
          </cell>
          <cell r="B5034" t="str">
            <v>INSUMO NACIONAL CAIXA</v>
          </cell>
          <cell r="C5034" t="str">
            <v>GRUPO GERADOR DIESEL, COM CARENAGEM, POTENCIA STANDART ENTRE100 E 110 KVA, VELOCIDADE DE 1800 RPM, FREQUENCIA DE 60 HZ</v>
          </cell>
          <cell r="D5034" t="str">
            <v>UN</v>
          </cell>
          <cell r="E5034">
            <v>83432.87</v>
          </cell>
        </row>
        <row r="5035">
          <cell r="A5035">
            <v>39586</v>
          </cell>
          <cell r="B5035" t="str">
            <v>INSUMO NACIONAL CAIXA</v>
          </cell>
          <cell r="C5035" t="str">
            <v>GRUPO GERADOR DIESEL, COM CARENAGEM, POTENCIA STANDART ENTRE140 E 150 KVA, VELOCIDADE DE 1800 RPM, FREQUENCIA DE 60 HZ</v>
          </cell>
          <cell r="D5035" t="str">
            <v>UN</v>
          </cell>
          <cell r="E5035">
            <v>97861.1</v>
          </cell>
        </row>
        <row r="5036">
          <cell r="A5036">
            <v>39587</v>
          </cell>
          <cell r="B5036" t="str">
            <v>INSUMO NACIONAL CAIXA</v>
          </cell>
          <cell r="C5036" t="str">
            <v>GRUPO GERADOR DIESEL, COM CARENAGEM, POTENCIA STANDART ENTRE210 E 220 KVA, VELOCIDADE DE 1800 RPM, FREQUENCIA DE 60 HZ</v>
          </cell>
          <cell r="D5036" t="str">
            <v>UN</v>
          </cell>
          <cell r="E5036">
            <v>119189.81</v>
          </cell>
        </row>
        <row r="5037">
          <cell r="A5037">
            <v>39588</v>
          </cell>
          <cell r="B5037" t="str">
            <v>INSUMO NACIONAL CAIXA</v>
          </cell>
          <cell r="C5037" t="str">
            <v>GRUPO GERADOR DIESEL, COM CARENAGEM, POTENCIA STANDART ENTRE250 E 260 KVA, VELOCIDADE DE 1800 RPM, FREQUENCIA DE 60 HZ</v>
          </cell>
          <cell r="D5037" t="str">
            <v>UN</v>
          </cell>
          <cell r="E5037">
            <v>138009.25</v>
          </cell>
        </row>
        <row r="5038">
          <cell r="A5038">
            <v>39590</v>
          </cell>
          <cell r="B5038" t="str">
            <v>INSUMO NACIONAL CAIXA</v>
          </cell>
          <cell r="C5038" t="str">
            <v>GRUPO GERADOR DIESEL, SEM CARENAGEM, POTENCIA STANDART ENTRE100 E 110 KVA, VELOCIDADE DE 1800 RPM, FREQUENCIA DE 60 HZ</v>
          </cell>
          <cell r="D5038" t="str">
            <v>UN</v>
          </cell>
          <cell r="E5038">
            <v>72517.59</v>
          </cell>
        </row>
        <row r="5039">
          <cell r="A5039">
            <v>39592</v>
          </cell>
          <cell r="B5039" t="str">
            <v>INSUMO NACIONAL CAIXA</v>
          </cell>
          <cell r="C5039" t="str">
            <v>GRUPO GERADOR DIESEL, SEM CARENAGEM, POTENCIA STANDART ENTRE210 E 220 KVA, VELOCIDADE DE 1800 RPM, FREQUENCIA DE 60 HZ</v>
          </cell>
          <cell r="D5039" t="str">
            <v>UN</v>
          </cell>
          <cell r="E5039">
            <v>104209.53</v>
          </cell>
        </row>
        <row r="5040">
          <cell r="A5040">
            <v>39593</v>
          </cell>
          <cell r="B5040" t="str">
            <v>INSUMO NACIONAL CAIXA</v>
          </cell>
          <cell r="C5040" t="str">
            <v>GRUPO GERADOR DIESEL, SEM CARENAGEM, POTENCIA STANDART ENTRE250 E 260 KVA, VELOCIDADE DE 1800 RPM, FREQUENCIA DE 60 HZ</v>
          </cell>
          <cell r="D5040" t="str">
            <v>UN</v>
          </cell>
          <cell r="E5040">
            <v>119189.81</v>
          </cell>
        </row>
        <row r="5041">
          <cell r="A5041">
            <v>39615</v>
          </cell>
          <cell r="B5041" t="str">
            <v>INSUMO NACIONAL CAIXA</v>
          </cell>
          <cell r="C5041" t="str">
            <v>BARRA ANTIPANICO SIMPLES, CEGA LADO OPOSTO, COR CINZA</v>
          </cell>
          <cell r="D5041" t="str">
            <v>UN</v>
          </cell>
          <cell r="E5041">
            <v>428.57</v>
          </cell>
        </row>
        <row r="5042">
          <cell r="A5042">
            <v>39620</v>
          </cell>
          <cell r="B5042" t="str">
            <v>INSUMO NACIONAL CAIXA</v>
          </cell>
          <cell r="C5042" t="str">
            <v>BARRA ANTIPANICO SIMPLES, COM FECHADURA LADO OPOSTO, COR CINZA</v>
          </cell>
          <cell r="D5042" t="str">
            <v>UN</v>
          </cell>
          <cell r="E5042">
            <v>655.16999999999996</v>
          </cell>
        </row>
        <row r="5043">
          <cell r="A5043">
            <v>39621</v>
          </cell>
          <cell r="B5043" t="str">
            <v>INSUMO NACIONAL CAIXA</v>
          </cell>
          <cell r="C5043" t="str">
            <v>BARRA ANTIPANICO DUPLA, CEGA LADO OPOSTO, COR CINZA</v>
          </cell>
          <cell r="D5043" t="str">
            <v>PAR</v>
          </cell>
          <cell r="E5043">
            <v>1228.44</v>
          </cell>
        </row>
        <row r="5044">
          <cell r="A5044">
            <v>39623</v>
          </cell>
          <cell r="B5044" t="str">
            <v>INSUMO NACIONAL CAIXA</v>
          </cell>
          <cell r="C5044" t="str">
            <v>BARRA ANTIPANICO SIMPLES, PARA PORTA DE VIDRO, COR CINZA</v>
          </cell>
          <cell r="D5044" t="str">
            <v>UN</v>
          </cell>
          <cell r="E5044">
            <v>634.41999999999996</v>
          </cell>
        </row>
        <row r="5045">
          <cell r="A5045">
            <v>39624</v>
          </cell>
          <cell r="B5045" t="str">
            <v>INSUMO NACIONAL CAIXA</v>
          </cell>
          <cell r="C5045" t="str">
            <v>BARRA ANTIPANICO DUPLA, PARA PORTA DE VIDRO, COR CINZA</v>
          </cell>
          <cell r="D5045" t="str">
            <v>PAR</v>
          </cell>
          <cell r="E5045">
            <v>1243.1099999999999</v>
          </cell>
        </row>
        <row r="5046">
          <cell r="A5046">
            <v>39628</v>
          </cell>
          <cell r="B5046" t="str">
            <v>INSUMO NACIONAL CAIXA</v>
          </cell>
          <cell r="C5046" t="str">
            <v>MOTOR A DIESEL PARA VIBRADOR DE IMERSAO, DE *4,7* CV</v>
          </cell>
          <cell r="D5046" t="str">
            <v>UN</v>
          </cell>
          <cell r="E5046">
            <v>2442.96</v>
          </cell>
        </row>
        <row r="5047">
          <cell r="A5047">
            <v>39634</v>
          </cell>
          <cell r="B5047" t="str">
            <v>INSUMO NACIONAL CAIXA</v>
          </cell>
          <cell r="C5047" t="str">
            <v>FITA ADESIVA ANTICORROSIVA DE PVC FLEXIVEL, COR PRETA, PARAPROTECAO TUBULACAO, 50 MM X 30 M (L X C), E= *0,25* MM</v>
          </cell>
          <cell r="D5047" t="str">
            <v>M</v>
          </cell>
          <cell r="E5047">
            <v>3.97</v>
          </cell>
        </row>
        <row r="5048">
          <cell r="A5048">
            <v>39635</v>
          </cell>
          <cell r="B5048" t="str">
            <v>INSUMO NACIONAL CAIXA</v>
          </cell>
          <cell r="C5048" t="str">
            <v>CARPETE DE POLIPROPILENO EM MANTA PARA TRAFEGO COMERCIAL MEDIO, E = 5 A 6 MM (INSTALADO)</v>
          </cell>
          <cell r="D5048" t="str">
            <v>M2</v>
          </cell>
          <cell r="E5048">
            <v>90.42</v>
          </cell>
        </row>
        <row r="5049">
          <cell r="A5049">
            <v>39636</v>
          </cell>
          <cell r="B5049" t="str">
            <v>INSUMO NACIONAL CAIXA</v>
          </cell>
          <cell r="C5049" t="str">
            <v>CARPETE DE NYLON EM PLACAS 50 X 50 CM PARA TRAFEGO COMERCIALPESADO, E = 6,5 MM (INSTALADO)</v>
          </cell>
          <cell r="D5049" t="str">
            <v>M2</v>
          </cell>
          <cell r="E5049">
            <v>172.12</v>
          </cell>
        </row>
        <row r="5050">
          <cell r="A5050">
            <v>39637</v>
          </cell>
          <cell r="B5050" t="str">
            <v>INSUMO NACIONAL CAIXA</v>
          </cell>
          <cell r="C5050" t="str">
            <v>PAINEL ESTRUTURAL PARA LAJE SECA REVESTIDO EM PLACA CIMENTICIA, DE 1,20 X 2,50 M, E = 23 MM</v>
          </cell>
          <cell r="D5050" t="str">
            <v>M2</v>
          </cell>
          <cell r="E5050">
            <v>63.89</v>
          </cell>
        </row>
        <row r="5051">
          <cell r="A5051">
            <v>39638</v>
          </cell>
          <cell r="B5051" t="str">
            <v>INSUMO NACIONAL CAIXA</v>
          </cell>
          <cell r="C5051" t="str">
            <v>PAINEL ESTRUTURAL PARA LAJE SECA REVESTIDO EM PLACA CIMENTICIA, DE 1,20 X 2,50 M, E = 40 MM</v>
          </cell>
          <cell r="D5051" t="str">
            <v>M2</v>
          </cell>
          <cell r="E5051">
            <v>118.97</v>
          </cell>
        </row>
        <row r="5052">
          <cell r="A5052">
            <v>39639</v>
          </cell>
          <cell r="B5052" t="str">
            <v>INSUMO NACIONAL CAIXA</v>
          </cell>
          <cell r="C5052" t="str">
            <v>PAINEL ESTRUTURAL PARA LAJE SECA REVESTIDO EM PLACA CIMENTICIA, DE 1,20 X 2,50 M, E = 55 MM</v>
          </cell>
          <cell r="D5052" t="str">
            <v>M2</v>
          </cell>
          <cell r="E5052">
            <v>156.85</v>
          </cell>
        </row>
        <row r="5053">
          <cell r="A5053">
            <v>39640</v>
          </cell>
          <cell r="B5053" t="str">
            <v>INSUMO NACIONAL CAIXA</v>
          </cell>
          <cell r="C5053" t="str">
            <v>CUMEEIRA ARTICULADA (ABA INFERIOR) PARA TELHA ONDULADA DE FIBROCIMENTO E = 4 MM, ABA *330* MM, COMPRIMENTO 500 MM (SEM AMIANTO)</v>
          </cell>
          <cell r="D5053" t="str">
            <v>UN</v>
          </cell>
          <cell r="E5053">
            <v>5.71</v>
          </cell>
        </row>
        <row r="5054">
          <cell r="A5054">
            <v>39641</v>
          </cell>
          <cell r="B5054" t="str">
            <v>INSUMO NACIONAL CAIXA</v>
          </cell>
          <cell r="C5054" t="str">
            <v>ANEL DE BORRACHA PARA VEDACAO DE DUTO PEAD CORRUGADO PARA ELETRICA, DN 1 1/4"</v>
          </cell>
          <cell r="D5054" t="str">
            <v>UN</v>
          </cell>
          <cell r="E5054">
            <v>0.89</v>
          </cell>
        </row>
        <row r="5055">
          <cell r="A5055">
            <v>39642</v>
          </cell>
          <cell r="B5055" t="str">
            <v>INSUMO NACIONAL CAIXA</v>
          </cell>
          <cell r="C5055" t="str">
            <v>ANEL DE BORRACHA PARA VEDACAO DE DUTO PEAD CORRUGADO PARA ELETRICA, DN 1 1/2"</v>
          </cell>
          <cell r="D5055" t="str">
            <v>UN</v>
          </cell>
          <cell r="E5055">
            <v>1.28</v>
          </cell>
        </row>
        <row r="5056">
          <cell r="A5056">
            <v>39643</v>
          </cell>
          <cell r="B5056" t="str">
            <v>INSUMO NACIONAL CAIXA</v>
          </cell>
          <cell r="C5056" t="str">
            <v>ANEL DE BORRACHA PARA VEDACAO DE DUTO PEAD CORRUGADO PARA ELETRICA, DN 2"</v>
          </cell>
          <cell r="D5056" t="str">
            <v>UN</v>
          </cell>
          <cell r="E5056">
            <v>3.55</v>
          </cell>
        </row>
        <row r="5057">
          <cell r="A5057">
            <v>39644</v>
          </cell>
          <cell r="B5057" t="str">
            <v>INSUMO NACIONAL CAIXA</v>
          </cell>
          <cell r="C5057" t="str">
            <v>ANEL DE BORRACHA PARA VEDACAO DE DUTO PEAD CORRUGADO PARA ELETRICA, DN 3"</v>
          </cell>
          <cell r="D5057" t="str">
            <v>UN</v>
          </cell>
          <cell r="E5057">
            <v>4.58</v>
          </cell>
        </row>
        <row r="5058">
          <cell r="A5058">
            <v>39645</v>
          </cell>
          <cell r="B5058" t="str">
            <v>INSUMO NACIONAL CAIXA</v>
          </cell>
          <cell r="C5058" t="str">
            <v>ANEL DE BORRACHA PARA VEDACAO DE DUTO PEAD CORRUGADO PARA ELETRICA, DN 4"</v>
          </cell>
          <cell r="D5058" t="str">
            <v>UN</v>
          </cell>
          <cell r="E5058">
            <v>5.92</v>
          </cell>
        </row>
        <row r="5059">
          <cell r="A5059">
            <v>39660</v>
          </cell>
          <cell r="B5059" t="str">
            <v>INSUMO NACIONAL CAIXA</v>
          </cell>
          <cell r="C5059" t="str">
            <v>TUBO DE COBRE FLEXIVEL, D = 1/2 ", E = 0,79 MM, PARA AR-CONDICIONADO/ INSTALACOES GAS RESIDENCIAIS E COMERCIAIS</v>
          </cell>
          <cell r="D5059" t="str">
            <v>M</v>
          </cell>
          <cell r="E5059">
            <v>22.49</v>
          </cell>
        </row>
        <row r="5060">
          <cell r="A5060">
            <v>39661</v>
          </cell>
          <cell r="B5060" t="str">
            <v>INSUMO NACIONAL CAIXA</v>
          </cell>
          <cell r="C5060" t="str">
            <v>TUBO DE COBRE FLEXIVEL, D = 3/16 ", E = 0,79 MM, PARA AR-CONDICIONADO/ INSTALACOES GAS RESIDENCIAIS E COMERCIAIS</v>
          </cell>
          <cell r="D5060" t="str">
            <v>M</v>
          </cell>
          <cell r="E5060">
            <v>7.35</v>
          </cell>
        </row>
        <row r="5061">
          <cell r="A5061">
            <v>39662</v>
          </cell>
          <cell r="B5061" t="str">
            <v>INSUMO NACIONAL CAIXA</v>
          </cell>
          <cell r="C5061" t="str">
            <v>TUBO DE COBRE FLEXIVEL, D = 1/4 ", E = 0,79 MM, PARA AR-CONDICIONADO/ INSTALACOES GAS RESIDENCIAIS E COMERCIAIS</v>
          </cell>
          <cell r="D5061" t="str">
            <v>M</v>
          </cell>
          <cell r="E5061">
            <v>10.78</v>
          </cell>
        </row>
        <row r="5062">
          <cell r="A5062">
            <v>39663</v>
          </cell>
          <cell r="B5062" t="str">
            <v>INSUMO NACIONAL CAIXA</v>
          </cell>
          <cell r="C5062" t="str">
            <v>TUBO DE COBRE FLEXIVEL, D = 5/16 ", E = 0,79 MM, PARA AR-CONDICIONADO/ INSTALACOES GAS RESIDENCIAIS E COMERCIAIS</v>
          </cell>
          <cell r="D5062" t="str">
            <v>M</v>
          </cell>
          <cell r="E5062">
            <v>13.25</v>
          </cell>
        </row>
        <row r="5063">
          <cell r="A5063">
            <v>39664</v>
          </cell>
          <cell r="B5063" t="str">
            <v>INSUMO NACIONAL CAIXA</v>
          </cell>
          <cell r="C5063" t="str">
            <v>TUBO DE COBRE FLEXIVEL, D = 3/8 ", E = 0,79 MM, PARA AR-CONDICIONADO/ INSTALACOES GAS RESIDENCIAIS E COMERCIAIS</v>
          </cell>
          <cell r="D5063" t="str">
            <v>M</v>
          </cell>
          <cell r="E5063">
            <v>16.579999999999998</v>
          </cell>
        </row>
        <row r="5064">
          <cell r="A5064">
            <v>39678</v>
          </cell>
          <cell r="B5064" t="str">
            <v>INSUMO NACIONAL CAIXA</v>
          </cell>
          <cell r="C5064" t="str">
            <v>CABECOTE PARA ENTRADA DE LINHA DE ALIMENTACAO PARA ELETRODUTO, EM LIGA DE ALUMINIO COM ACABAMENTO ANTI CORROSIVO, COM FIXACAO POR ENCAIXE LISO DE 360 GRAUS, DE 1/2"</v>
          </cell>
          <cell r="D5064" t="str">
            <v>UN</v>
          </cell>
          <cell r="E5064">
            <v>1.67</v>
          </cell>
        </row>
        <row r="5065">
          <cell r="A5065">
            <v>39679</v>
          </cell>
          <cell r="B5065" t="str">
            <v>INSUMO NACIONAL CAIXA</v>
          </cell>
          <cell r="C5065" t="str">
            <v>CABECOTE PARA ENTRADA DE LINHA DE ALIMENTACAO PARA ELETRODUTO, EM LIGA DE ALUMINIO COM ACABAMENTO ANTI CORROSIVO, COM FIXACAO POR ENCAIXE LISO DE 360 GRAUS, DE 3 1/2"</v>
          </cell>
          <cell r="D5065" t="str">
            <v>UN</v>
          </cell>
          <cell r="E5065">
            <v>35.6</v>
          </cell>
        </row>
        <row r="5066">
          <cell r="A5066">
            <v>39699</v>
          </cell>
          <cell r="B5066" t="str">
            <v>INSUMO NACIONAL CAIXA</v>
          </cell>
          <cell r="C5066" t="str">
            <v>MANTA DE BORRACHA ANTIRRUIDO 5 MM</v>
          </cell>
          <cell r="D5066" t="str">
            <v>M2</v>
          </cell>
          <cell r="E5066">
            <v>7.82</v>
          </cell>
        </row>
        <row r="5067">
          <cell r="A5067">
            <v>39719</v>
          </cell>
          <cell r="B5067" t="str">
            <v>INSUMO NACIONAL CAIXA</v>
          </cell>
          <cell r="C5067" t="str">
            <v>ADESIVO LIQUIDO A BASE DE RESINAS PARA COLAGEM DE ESPUMA DEISOLAMENTO TERMICO FLEXIVEL</v>
          </cell>
          <cell r="D5067" t="str">
            <v>L</v>
          </cell>
          <cell r="E5067">
            <v>57.73</v>
          </cell>
        </row>
        <row r="5068">
          <cell r="A5068">
            <v>39724</v>
          </cell>
          <cell r="B5068" t="str">
            <v>INSUMO NACIONAL CAIXA</v>
          </cell>
          <cell r="C5068" t="str">
            <v>TUBO DE COBRE CLASSE "I", DN = 1/2 " (15 MM), PARA INSTALACOES INDUSTRIAIS DE ALTA PRESSAO E VAPOR</v>
          </cell>
          <cell r="D5068" t="str">
            <v>M</v>
          </cell>
          <cell r="E5068">
            <v>31.74</v>
          </cell>
        </row>
        <row r="5069">
          <cell r="A5069">
            <v>39725</v>
          </cell>
          <cell r="B5069" t="str">
            <v>INSUMO NACIONAL CAIXA</v>
          </cell>
          <cell r="C5069" t="str">
            <v>TUBO DE COBRE CLASSE "I", DN = 3/4 " (22 MM), PARA INSTALACOES INDUSTRIAIS DE ALTA PRESSAO E VAPOR</v>
          </cell>
          <cell r="D5069" t="str">
            <v>M</v>
          </cell>
          <cell r="E5069">
            <v>51.74</v>
          </cell>
        </row>
        <row r="5070">
          <cell r="A5070">
            <v>39726</v>
          </cell>
          <cell r="B5070" t="str">
            <v>INSUMO NACIONAL CAIXA</v>
          </cell>
          <cell r="C5070" t="str">
            <v>TUBO DE COBRE CLASSE "I", DN = 1 " (28 MM), PARA INSTALACOESINDUSTRIAIS DE ALTA PRESSAO E VAPOR</v>
          </cell>
          <cell r="D5070" t="str">
            <v>M</v>
          </cell>
          <cell r="E5070">
            <v>71.69</v>
          </cell>
        </row>
        <row r="5071">
          <cell r="A5071">
            <v>39727</v>
          </cell>
          <cell r="B5071" t="str">
            <v>INSUMO NACIONAL CAIXA</v>
          </cell>
          <cell r="C5071" t="str">
            <v>TUBO DE COBRE CLASSE "I", DN = 1 1/4 " (35 MM), PARA INSTALACOES INDUSTRIAIS DE ALTA PRESSAO E VAPOR</v>
          </cell>
          <cell r="D5071" t="str">
            <v>M</v>
          </cell>
          <cell r="E5071">
            <v>103.69</v>
          </cell>
        </row>
        <row r="5072">
          <cell r="A5072">
            <v>39728</v>
          </cell>
          <cell r="B5072" t="str">
            <v>INSUMO NACIONAL CAIXA</v>
          </cell>
          <cell r="C5072" t="str">
            <v>TUBO DE COBRE CLASSE "I", DN = 1 1/2 " (42 MM), PARA INSTALACOES INDUSTRIAIS DE ALTA PRESSAO E VAPOR</v>
          </cell>
          <cell r="D5072" t="str">
            <v>M</v>
          </cell>
          <cell r="E5072">
            <v>126</v>
          </cell>
        </row>
        <row r="5073">
          <cell r="A5073">
            <v>39729</v>
          </cell>
          <cell r="B5073" t="str">
            <v>INSUMO NACIONAL CAIXA</v>
          </cell>
          <cell r="C5073" t="str">
            <v>TUBO DE COBRE CLASSE "I", DN = 2 " (54 MM), PARA INSTALACOESINDUSTRIAIS DE ALTA PRESSAO E VAPOR</v>
          </cell>
          <cell r="D5073" t="str">
            <v>M</v>
          </cell>
          <cell r="E5073">
            <v>174.49</v>
          </cell>
        </row>
        <row r="5074">
          <cell r="A5074">
            <v>39730</v>
          </cell>
          <cell r="B5074" t="str">
            <v>INSUMO NACIONAL CAIXA</v>
          </cell>
          <cell r="C5074" t="str">
            <v>TUBO DE COBRE CLASSE "I", DN = 2 1/2 " (66 MM), PARA INSTALACOES INDUSTRIAIS DE ALTA PRESSAO E VAPOR</v>
          </cell>
          <cell r="D5074" t="str">
            <v>M</v>
          </cell>
          <cell r="E5074">
            <v>226.39</v>
          </cell>
        </row>
        <row r="5075">
          <cell r="A5075">
            <v>39731</v>
          </cell>
          <cell r="B5075" t="str">
            <v>INSUMO NACIONAL CAIXA</v>
          </cell>
          <cell r="C5075" t="str">
            <v>TUBO DE COBRE CLASSE "I", DN = 3 " (79 MM), PARA INSTALACOESINDUSTRIAIS DE ALTA PRESSAO E VAPOR</v>
          </cell>
          <cell r="D5075" t="str">
            <v>M</v>
          </cell>
          <cell r="E5075">
            <v>335.3</v>
          </cell>
        </row>
        <row r="5076">
          <cell r="A5076">
            <v>39732</v>
          </cell>
          <cell r="B5076" t="str">
            <v>INSUMO NACIONAL CAIXA</v>
          </cell>
          <cell r="C5076" t="str">
            <v>TUBO DE COBRE CLASSE "I", DN = 4" (104 MM), PARA INSTALACOESINDUSTRIAIS DE ALTA PRESSAO E VAPOR</v>
          </cell>
          <cell r="D5076" t="str">
            <v>M</v>
          </cell>
          <cell r="E5076">
            <v>493.55</v>
          </cell>
        </row>
        <row r="5077">
          <cell r="A5077">
            <v>39744</v>
          </cell>
          <cell r="B5077" t="str">
            <v>INSUMO NACIONAL CAIXA</v>
          </cell>
          <cell r="C5077" t="str">
            <v>PAINEL DE LA DE VIDRO SEM REVESTIMENTO PSI 40, E = 25 MM, DE1200 X 600 MM</v>
          </cell>
          <cell r="D5077" t="str">
            <v>M2</v>
          </cell>
          <cell r="E5077">
            <v>17.96</v>
          </cell>
        </row>
        <row r="5078">
          <cell r="A5078">
            <v>39745</v>
          </cell>
          <cell r="B5078" t="str">
            <v>INSUMO NACIONAL CAIXA</v>
          </cell>
          <cell r="C5078" t="str">
            <v>PAINEL DE LA DE VIDRO SEM REVESTIMENTO PSI 40, E = 50 MM, DE1200 X 600 MM</v>
          </cell>
          <cell r="D5078" t="str">
            <v>M2</v>
          </cell>
          <cell r="E5078">
            <v>37.92</v>
          </cell>
        </row>
        <row r="5079">
          <cell r="A5079">
            <v>39746</v>
          </cell>
          <cell r="B5079" t="str">
            <v>INSUMO NACIONAL CAIXA</v>
          </cell>
          <cell r="C5079" t="str">
            <v>CHUMBADOR DE ACO, 1" X 600 MM, PARA POSTES DE ACO COM BASE,INCLUSO PORCA E ARRUELA</v>
          </cell>
          <cell r="D5079" t="str">
            <v>UN</v>
          </cell>
          <cell r="E5079">
            <v>87.01</v>
          </cell>
        </row>
        <row r="5080">
          <cell r="A5080">
            <v>39747</v>
          </cell>
          <cell r="B5080" t="str">
            <v>INSUMO NACIONAL CAIXA</v>
          </cell>
          <cell r="C5080" t="str">
            <v>TUBO DE COBRE CLASSE "A", DN = 1/2 " (15 MM), PARA INSTALACOES DE MEDIA PRESSAO PARA GASES COMBUSTIVEIS E MEDICINAIS</v>
          </cell>
          <cell r="D5080" t="str">
            <v>M</v>
          </cell>
          <cell r="E5080">
            <v>26.43</v>
          </cell>
        </row>
        <row r="5081">
          <cell r="A5081">
            <v>39748</v>
          </cell>
          <cell r="B5081" t="str">
            <v>INSUMO NACIONAL CAIXA</v>
          </cell>
          <cell r="C5081" t="str">
            <v>TUBO DE COBRE CLASSE "A", DN = 3/4 " (22 MM), PARA INSTALACOES DE MEDIA PRESSAO PARA GASES COMBUSTIVEIS E MEDICINAIS</v>
          </cell>
          <cell r="D5081" t="str">
            <v>M</v>
          </cell>
          <cell r="E5081">
            <v>42.76</v>
          </cell>
        </row>
        <row r="5082">
          <cell r="A5082">
            <v>39749</v>
          </cell>
          <cell r="B5082" t="str">
            <v>INSUMO NACIONAL CAIXA</v>
          </cell>
          <cell r="C5082" t="str">
            <v>TUBO DE COBRE CLASSE "A", DN = 1 " (28 MM), PARA INSTALACOESDE MEDIA PRESSAO PARA GASES COMBUSTIVEIS E MEDICINAIS</v>
          </cell>
          <cell r="D5082" t="str">
            <v>M</v>
          </cell>
          <cell r="E5082">
            <v>54.4</v>
          </cell>
        </row>
        <row r="5083">
          <cell r="A5083">
            <v>39750</v>
          </cell>
          <cell r="B5083" t="str">
            <v>INSUMO NACIONAL CAIXA</v>
          </cell>
          <cell r="C5083" t="str">
            <v>TUBO DE COBRE CLASSE "A", DN = 1 1/4 " (35 MM), PARA INSTALACOES DE MEDIA PRESSAO PARA GASES COMBUSTIVEIS E MEDICINAIS</v>
          </cell>
          <cell r="D5083" t="str">
            <v>M</v>
          </cell>
          <cell r="E5083">
            <v>82.16</v>
          </cell>
        </row>
        <row r="5084">
          <cell r="A5084">
            <v>39751</v>
          </cell>
          <cell r="B5084" t="str">
            <v>INSUMO NACIONAL CAIXA</v>
          </cell>
          <cell r="C5084" t="str">
            <v>TUBO DE COBRE DN = 1 1/2" (42 MM), CLASSE "A", PARA INSTALACOES DE MEDIA PRESSAO PARA GASES COMBUSTIVEIS E MEDICINAIS</v>
          </cell>
          <cell r="D5084" t="str">
            <v>M</v>
          </cell>
          <cell r="E5084">
            <v>98.85</v>
          </cell>
        </row>
        <row r="5085">
          <cell r="A5085">
            <v>39752</v>
          </cell>
          <cell r="B5085" t="str">
            <v>INSUMO NACIONAL CAIXA</v>
          </cell>
          <cell r="C5085" t="str">
            <v>TUBO DE COBRE, CLASSE "A", DN = 2" (54 MM), PARA INSTALACOESDE MEDIA PRESSAO PARA GASES COMBUSTIVEIS E MEDICINAIS</v>
          </cell>
          <cell r="D5085" t="str">
            <v>M</v>
          </cell>
          <cell r="E5085">
            <v>140.65</v>
          </cell>
        </row>
        <row r="5086">
          <cell r="A5086">
            <v>39753</v>
          </cell>
          <cell r="B5086" t="str">
            <v>INSUMO NACIONAL CAIXA</v>
          </cell>
          <cell r="C5086" t="str">
            <v>TUBO DE COBRE CLASSE "A", DN = 2 1/2 " (66 MM), PARA INSTALACOES DE MEDIA PRESSAO PARA GASES COMBUSTIVEIS E MEDICINAIS</v>
          </cell>
          <cell r="D5086" t="str">
            <v>M</v>
          </cell>
          <cell r="E5086">
            <v>181.96</v>
          </cell>
        </row>
        <row r="5087">
          <cell r="A5087">
            <v>39754</v>
          </cell>
          <cell r="B5087" t="str">
            <v>INSUMO NACIONAL CAIXA</v>
          </cell>
          <cell r="C5087" t="str">
            <v>TUBO DE COBRE CLASSE "A", DN = 3 " (79 MM), PARA INSTALACOESDE MEDIA PRESSAO PARA GASES COMBUSTIVEIS E MEDICINAIS</v>
          </cell>
          <cell r="D5087" t="str">
            <v>M</v>
          </cell>
          <cell r="E5087">
            <v>268.08</v>
          </cell>
        </row>
        <row r="5088">
          <cell r="A5088">
            <v>39755</v>
          </cell>
          <cell r="B5088" t="str">
            <v>INSUMO NACIONAL CAIXA</v>
          </cell>
          <cell r="C5088" t="str">
            <v>TUBO DE COBRE CLASSE "A", DN = 4 " (104 MM), PARA INSTALACOES DE MEDIA PRESSAO PARA GASES COMBUSTIVEIS E MEDICINAIS</v>
          </cell>
          <cell r="D5088" t="str">
            <v>M</v>
          </cell>
          <cell r="E5088">
            <v>406.47</v>
          </cell>
        </row>
        <row r="5089">
          <cell r="A5089">
            <v>39813</v>
          </cell>
          <cell r="B5089" t="str">
            <v>INSUMO NACIONAL CAIXA</v>
          </cell>
          <cell r="C5089" t="str">
            <v>MAQUINA TIPO VASO / TANQUE / JATO DE PRESSAO PORTATIL PARA JATEAMENTO, CONTROLE AUTOMATICO E REMOTO, COM CAMARA DE 1 SAIDA, CAPACIDADE 280 LITROS, DIAMETRO *670* MM, BICO DE JATO CURTO VENTURI DE 5/16", MANGUEIRA DE 1" DE10 M,  COMPLETA ( VALVULAS POP UPE DOSADORA, FUNDO CONICO, ETC)</v>
          </cell>
          <cell r="D5089" t="str">
            <v>UN</v>
          </cell>
          <cell r="E5089">
            <v>13081.07</v>
          </cell>
        </row>
        <row r="5090">
          <cell r="A5090">
            <v>39814</v>
          </cell>
          <cell r="B5090" t="str">
            <v>INSUMO NACIONAL CAIXA</v>
          </cell>
          <cell r="C5090" t="str">
            <v>ELEVADOR DE CREMALHEIRA CABINE, SIMPLES FECHADA 1,5 X 2,5 X2,35 M (UMA POR TORRE), CAPACIDADE DE CARGA *1200* KG (15 PESSOAS), TORRE  24 M (16 MODULOS), FREIOS DE SEGURANCA, LIMITADOR DE VELOCIDADE E DE CARGA (LOCACAO)</v>
          </cell>
          <cell r="D5090" t="str">
            <v>H</v>
          </cell>
          <cell r="E5090">
            <v>62.02</v>
          </cell>
        </row>
        <row r="5091">
          <cell r="A5091">
            <v>39828</v>
          </cell>
          <cell r="B5091" t="str">
            <v>INSUMO NACIONAL CAIXA</v>
          </cell>
          <cell r="C5091" t="str">
            <v>PROJETOR PNEUMATICO DE ARGAMASSA PARA CHAPISCO E REBOCO COMRECIPIENTE ACOPLADO, TIPO CANEQUNHA, COM VOLUME DE 1,50 L, SEM COMPRESSOR</v>
          </cell>
          <cell r="D5091" t="str">
            <v>UN</v>
          </cell>
          <cell r="E5091">
            <v>426.19</v>
          </cell>
        </row>
        <row r="5092">
          <cell r="A5092">
            <v>39833</v>
          </cell>
          <cell r="B5092" t="str">
            <v>INSUMO NACIONAL CAIXA</v>
          </cell>
          <cell r="C5092" t="str">
            <v>GRUPO GERADOR DE *260* KVA, DIESEL REBOCAVEL, ACIONAMENTO MANUAL (LOCACAO)</v>
          </cell>
          <cell r="D5092" t="str">
            <v>H</v>
          </cell>
          <cell r="E5092">
            <v>22.12</v>
          </cell>
        </row>
        <row r="5093">
          <cell r="A5093">
            <v>39834</v>
          </cell>
          <cell r="B5093" t="str">
            <v>INSUMO NACIONAL CAIXA</v>
          </cell>
          <cell r="C5093" t="str">
            <v>GRUPO GERADOR DE *400* KVA, DIESEL REBOCAVEL, ACIONAMENTO MANUAL (LOCACAO)</v>
          </cell>
          <cell r="D5093" t="str">
            <v>H</v>
          </cell>
          <cell r="E5093">
            <v>37.96</v>
          </cell>
        </row>
        <row r="5094">
          <cell r="A5094">
            <v>39835</v>
          </cell>
          <cell r="B5094" t="str">
            <v>INSUMO NACIONAL CAIXA</v>
          </cell>
          <cell r="C5094" t="str">
            <v>GRUPO GERADOR DE *550* KVA, DIESEL REBOCAVEL, ACIONAMENTO MANUAL (LOCACAO)</v>
          </cell>
          <cell r="D5094" t="str">
            <v>H</v>
          </cell>
          <cell r="E5094">
            <v>46.28</v>
          </cell>
        </row>
        <row r="5095">
          <cell r="A5095">
            <v>39848</v>
          </cell>
          <cell r="B5095" t="str">
            <v>INSUMO NACIONAL CAIXA</v>
          </cell>
          <cell r="C5095" t="str">
            <v>TUBO / MANGUEIRA PRETA EM POLIETILENO, LINHA PESADA OU REFORCADA, TIPO ESPAGUETE, PARA INJECAO DE CALDA DE CIMENTO, D =1/2", ESPESSURA 1,5 MM</v>
          </cell>
          <cell r="D5095" t="str">
            <v>M</v>
          </cell>
          <cell r="E5095">
            <v>0.94</v>
          </cell>
        </row>
        <row r="5096">
          <cell r="A5096">
            <v>39849</v>
          </cell>
          <cell r="B5096" t="str">
            <v>INSUMO NACIONAL CAIXA</v>
          </cell>
          <cell r="C5096" t="str">
            <v>CONCRETO USINADO BOMBEAVEL, CLASSE DE RESISTENCIA C20, COM BRITA 0 E 1, SLUMP = 190 +/- 20 MM, INCLUI SERVICO DE BOMBEAMENTO (NBR 8953)</v>
          </cell>
          <cell r="D5096" t="str">
            <v>M3</v>
          </cell>
          <cell r="E5096">
            <v>337.02</v>
          </cell>
        </row>
        <row r="5097">
          <cell r="A5097">
            <v>39850</v>
          </cell>
          <cell r="B5097" t="str">
            <v>INSUMO NACIONAL CAIXA</v>
          </cell>
          <cell r="C5097" t="str">
            <v>CONCRETO AUTOADENSAVEL (CAA) CLASSE DE RESISTENCIA C20, ESPALHAMENTO SF2, EXCLUI SERVICO DE BOMBEAMENTO (NBR 15823)</v>
          </cell>
          <cell r="D5097" t="str">
            <v>M3</v>
          </cell>
          <cell r="E5097">
            <v>367.21</v>
          </cell>
        </row>
        <row r="5098">
          <cell r="A5098">
            <v>39855</v>
          </cell>
          <cell r="B5098" t="str">
            <v>INSUMO NACIONAL CAIXA</v>
          </cell>
          <cell r="C5098" t="str">
            <v>LUVA PASSANTE DE COBRE (REF 601) SEM ANEL DE SOLDA, BOLSA 15MM</v>
          </cell>
          <cell r="D5098" t="str">
            <v>UN</v>
          </cell>
          <cell r="E5098">
            <v>1.61</v>
          </cell>
        </row>
        <row r="5099">
          <cell r="A5099">
            <v>39856</v>
          </cell>
          <cell r="B5099" t="str">
            <v>INSUMO NACIONAL CAIXA</v>
          </cell>
          <cell r="C5099" t="str">
            <v>LUVA PASSANTE DE COBRE (REF 601) SEM ANEL DE SOLDA, BOLSA 22MM</v>
          </cell>
          <cell r="D5099" t="str">
            <v>UN</v>
          </cell>
          <cell r="E5099">
            <v>3.8</v>
          </cell>
        </row>
        <row r="5100">
          <cell r="A5100">
            <v>39857</v>
          </cell>
          <cell r="B5100" t="str">
            <v>INSUMO NACIONAL CAIXA</v>
          </cell>
          <cell r="C5100" t="str">
            <v>LUVA PASSANTE DE COBRE (REF 601) SEM ANEL DE SOLDA, BOLSA 28MM</v>
          </cell>
          <cell r="D5100" t="str">
            <v>UN</v>
          </cell>
          <cell r="E5100">
            <v>6.15</v>
          </cell>
        </row>
        <row r="5101">
          <cell r="A5101">
            <v>39858</v>
          </cell>
          <cell r="B5101" t="str">
            <v>INSUMO NACIONAL CAIXA</v>
          </cell>
          <cell r="C5101" t="str">
            <v>LUVA PASSANTE DE COBRE (REF 601) SEM ANEL DE SOLDA, BOLSA 35MM</v>
          </cell>
          <cell r="D5101" t="str">
            <v>UN</v>
          </cell>
          <cell r="E5101">
            <v>13.64</v>
          </cell>
        </row>
        <row r="5102">
          <cell r="A5102">
            <v>39859</v>
          </cell>
          <cell r="B5102" t="str">
            <v>INSUMO NACIONAL CAIXA</v>
          </cell>
          <cell r="C5102" t="str">
            <v>LUVA PASSANTE DE COBRE (REF 601) SEM ANEL DE SOLDA, BOLSA 42MM</v>
          </cell>
          <cell r="D5102" t="str">
            <v>UN</v>
          </cell>
          <cell r="E5102">
            <v>21.03</v>
          </cell>
        </row>
        <row r="5103">
          <cell r="A5103">
            <v>39860</v>
          </cell>
          <cell r="B5103" t="str">
            <v>INSUMO NACIONAL CAIXA</v>
          </cell>
          <cell r="C5103" t="str">
            <v>LUVA PASSANTE DE COBRE (REF 601) SEM ANEL DE SOLDA, BOLSA 54MM</v>
          </cell>
          <cell r="D5103" t="str">
            <v>UN</v>
          </cell>
          <cell r="E5103">
            <v>32.270000000000003</v>
          </cell>
        </row>
        <row r="5104">
          <cell r="A5104">
            <v>39861</v>
          </cell>
          <cell r="B5104" t="str">
            <v>INSUMO NACIONAL CAIXA</v>
          </cell>
          <cell r="C5104" t="str">
            <v>LUVA PASSANTE DE COBRE (REF 601) SEM ANEL DE SOLDA, BOLSA 66MM</v>
          </cell>
          <cell r="D5104" t="str">
            <v>UN</v>
          </cell>
          <cell r="E5104">
            <v>92.15</v>
          </cell>
        </row>
        <row r="5105">
          <cell r="A5105">
            <v>39862</v>
          </cell>
          <cell r="B5105" t="str">
            <v>INSUMO NACIONAL CAIXA</v>
          </cell>
          <cell r="C5105" t="str">
            <v>CONECTOR BRONZE/LATAO (REF 603) SEM ANEL DE SOLDA, BOLSA X ROSCA F, 15 MM X 1/2"</v>
          </cell>
          <cell r="D5105" t="str">
            <v>UN</v>
          </cell>
          <cell r="E5105">
            <v>7.71</v>
          </cell>
        </row>
        <row r="5106">
          <cell r="A5106">
            <v>39863</v>
          </cell>
          <cell r="B5106" t="str">
            <v>INSUMO NACIONAL CAIXA</v>
          </cell>
          <cell r="C5106" t="str">
            <v>CONECTOR BRONZE/LATAO (REF 603) SEM ANEL DE SOLDA, BOLSA X ROSCA F, 22 MM X 1/2"</v>
          </cell>
          <cell r="D5106" t="str">
            <v>UN</v>
          </cell>
          <cell r="E5106">
            <v>7.81</v>
          </cell>
        </row>
        <row r="5107">
          <cell r="A5107">
            <v>39864</v>
          </cell>
          <cell r="B5107" t="str">
            <v>INSUMO NACIONAL CAIXA</v>
          </cell>
          <cell r="C5107" t="str">
            <v>CONECTOR BRONZE/LATAO (REF 603) SEM ANEL DE SOLDA, BOLSA X ROSCA F, 22 MM X 3/4"</v>
          </cell>
          <cell r="D5107" t="str">
            <v>UN</v>
          </cell>
          <cell r="E5107">
            <v>9.6999999999999993</v>
          </cell>
        </row>
        <row r="5108">
          <cell r="A5108">
            <v>39865</v>
          </cell>
          <cell r="B5108" t="str">
            <v>INSUMO NACIONAL CAIXA</v>
          </cell>
          <cell r="C5108" t="str">
            <v>CONECTOR BRONZE/LATAO (REF 603) SEM ANEL DE SOLDA, BOLSA X ROSCA F, 28 MM X 1/2"</v>
          </cell>
          <cell r="D5108" t="str">
            <v>UN</v>
          </cell>
          <cell r="E5108">
            <v>13.67</v>
          </cell>
        </row>
        <row r="5109">
          <cell r="A5109">
            <v>39866</v>
          </cell>
          <cell r="B5109" t="str">
            <v>INSUMO NACIONAL CAIXA</v>
          </cell>
          <cell r="C5109" t="str">
            <v>CURVA DE TRANSPOSICAO BRONZE/LATAO (REF 736) SEM ANEL DE SOLDA, BOLSA X BOLSA, 15 MM</v>
          </cell>
          <cell r="D5109" t="str">
            <v>UN</v>
          </cell>
          <cell r="E5109">
            <v>10.14</v>
          </cell>
        </row>
        <row r="5110">
          <cell r="A5110">
            <v>39867</v>
          </cell>
          <cell r="B5110" t="str">
            <v>INSUMO NACIONAL CAIXA</v>
          </cell>
          <cell r="C5110" t="str">
            <v>CURVA DE TRANSPOSICAO BRONZE/LATAO (REF 736) SEM ANEL DE SOLDA, BOLSA X BOLSA, 22 MM</v>
          </cell>
          <cell r="D5110" t="str">
            <v>UN</v>
          </cell>
          <cell r="E5110">
            <v>22.54</v>
          </cell>
        </row>
        <row r="5111">
          <cell r="A5111">
            <v>39868</v>
          </cell>
          <cell r="B5111" t="str">
            <v>INSUMO NACIONAL CAIXA</v>
          </cell>
          <cell r="C5111" t="str">
            <v>CURVA DE TRANSPOSICAO BRONZE/LATAO (REF 736) SEM ANEL DE SOLDA, BOLSA X BOLSA, 28 MM</v>
          </cell>
          <cell r="D5111" t="str">
            <v>UN</v>
          </cell>
          <cell r="E5111">
            <v>40.6</v>
          </cell>
        </row>
        <row r="5112">
          <cell r="A5112">
            <v>39869</v>
          </cell>
          <cell r="B5112" t="str">
            <v>INSUMO NACIONAL CAIXA</v>
          </cell>
          <cell r="C5112" t="str">
            <v>COTOVELO BRONZE/LATAO (REF 707-3) SEM ANEL DE SOLDA, BOLSA XROSCA F, 15MM X 1/2"</v>
          </cell>
          <cell r="D5112" t="str">
            <v>UN</v>
          </cell>
          <cell r="E5112">
            <v>7.65</v>
          </cell>
        </row>
        <row r="5113">
          <cell r="A5113">
            <v>39870</v>
          </cell>
          <cell r="B5113" t="str">
            <v>INSUMO NACIONAL CAIXA</v>
          </cell>
          <cell r="C5113" t="str">
            <v>COTOVELO BRONZE/LATAO (REF 707-3) SEM ANEL DE SOLDA, BOLSA XROSCA F, 22MM X 1/2"</v>
          </cell>
          <cell r="D5113" t="str">
            <v>UN</v>
          </cell>
          <cell r="E5113">
            <v>11.7</v>
          </cell>
        </row>
        <row r="5114">
          <cell r="A5114">
            <v>39871</v>
          </cell>
          <cell r="B5114" t="str">
            <v>INSUMO NACIONAL CAIXA</v>
          </cell>
          <cell r="C5114" t="str">
            <v>COTOVELO BRONZE/LATAO (REF 707-3) SEM ANEL DE SOLDA, BOLSA XROSCA F, 22MM X 3/4"</v>
          </cell>
          <cell r="D5114" t="str">
            <v>UN</v>
          </cell>
          <cell r="E5114">
            <v>13.12</v>
          </cell>
        </row>
        <row r="5115">
          <cell r="A5115">
            <v>39872</v>
          </cell>
          <cell r="B5115" t="str">
            <v>INSUMO NACIONAL CAIXA</v>
          </cell>
          <cell r="C5115" t="str">
            <v>JUNTA DE EXPANSAO DE COBRE (REF 900), PONTA X PONTA, 15 MM</v>
          </cell>
          <cell r="D5115" t="str">
            <v>UN</v>
          </cell>
          <cell r="E5115">
            <v>247.22</v>
          </cell>
        </row>
        <row r="5116">
          <cell r="A5116">
            <v>39873</v>
          </cell>
          <cell r="B5116" t="str">
            <v>INSUMO NACIONAL CAIXA</v>
          </cell>
          <cell r="C5116" t="str">
            <v>JUNTA DE EXPANSAO DE COBRE (REF 900), PONTA X PONTA, 22 MM</v>
          </cell>
          <cell r="D5116" t="str">
            <v>UN</v>
          </cell>
          <cell r="E5116">
            <v>286.76</v>
          </cell>
        </row>
        <row r="5117">
          <cell r="A5117">
            <v>39874</v>
          </cell>
          <cell r="B5117" t="str">
            <v>INSUMO NACIONAL CAIXA</v>
          </cell>
          <cell r="C5117" t="str">
            <v>JUNTA DE EXPANSAO DE COBRE (REF 900), PONTA X PONTA, 28 MM</v>
          </cell>
          <cell r="D5117" t="str">
            <v>UN</v>
          </cell>
          <cell r="E5117">
            <v>314.97000000000003</v>
          </cell>
        </row>
        <row r="5118">
          <cell r="A5118">
            <v>39875</v>
          </cell>
          <cell r="B5118" t="str">
            <v>INSUMO NACIONAL CAIXA</v>
          </cell>
          <cell r="C5118" t="str">
            <v>JUNTA DE EXPANSAO BRONZE/LATAO (REF 900), PONTA X PONTA, 35MM</v>
          </cell>
          <cell r="D5118" t="str">
            <v>UN</v>
          </cell>
          <cell r="E5118">
            <v>360.5</v>
          </cell>
        </row>
        <row r="5119">
          <cell r="A5119">
            <v>39876</v>
          </cell>
          <cell r="B5119" t="str">
            <v>INSUMO NACIONAL CAIXA</v>
          </cell>
          <cell r="C5119" t="str">
            <v>JUNTA DE EXPANSAO BRONZE/LATAO (REF 900), PONTA X PONTA, 42MM</v>
          </cell>
          <cell r="D5119" t="str">
            <v>UN</v>
          </cell>
          <cell r="E5119">
            <v>451.35</v>
          </cell>
        </row>
        <row r="5120">
          <cell r="A5120">
            <v>39877</v>
          </cell>
          <cell r="B5120" t="str">
            <v>INSUMO NACIONAL CAIXA</v>
          </cell>
          <cell r="C5120" t="str">
            <v>JUNTA DE EXPANSAO BRONZE/LATAO (REF 900), PONTA X PONTA, 54MM</v>
          </cell>
          <cell r="D5120" t="str">
            <v>UN</v>
          </cell>
          <cell r="E5120">
            <v>626</v>
          </cell>
        </row>
        <row r="5121">
          <cell r="A5121">
            <v>39878</v>
          </cell>
          <cell r="B5121" t="str">
            <v>INSUMO NACIONAL CAIXA</v>
          </cell>
          <cell r="C5121" t="str">
            <v>JUNTA DE EXPANSAO BRONZE/LATAO (REF 900), PONTA X PONTA, 66MM</v>
          </cell>
          <cell r="D5121" t="str">
            <v>UN</v>
          </cell>
          <cell r="E5121">
            <v>826.85</v>
          </cell>
        </row>
        <row r="5122">
          <cell r="A5122">
            <v>39879</v>
          </cell>
          <cell r="B5122" t="str">
            <v>INSUMO NACIONAL CAIXA</v>
          </cell>
          <cell r="C5122" t="str">
            <v>CURVA 45 GRAUS DE COBRE (REF 606) SEM ANEL DE SOLDA, BOLSA XBOLSA, 15 MM</v>
          </cell>
          <cell r="D5122" t="str">
            <v>UN</v>
          </cell>
          <cell r="E5122">
            <v>2.85</v>
          </cell>
        </row>
        <row r="5123">
          <cell r="A5123">
            <v>39880</v>
          </cell>
          <cell r="B5123" t="str">
            <v>INSUMO NACIONAL CAIXA</v>
          </cell>
          <cell r="C5123" t="str">
            <v>CURVA 45 GRAUS DE COBRE (REF 606) SEM ANEL DE SOLDA, BOLSA XBOLSA, 22 MM</v>
          </cell>
          <cell r="D5123" t="str">
            <v>UN</v>
          </cell>
          <cell r="E5123">
            <v>6.31</v>
          </cell>
        </row>
        <row r="5124">
          <cell r="A5124">
            <v>39881</v>
          </cell>
          <cell r="B5124" t="str">
            <v>INSUMO NACIONAL CAIXA</v>
          </cell>
          <cell r="C5124" t="str">
            <v>CURVA 45 GRAUS DE COBRE (REF 606) SEM ANEL DE SOLDA, BOLSA XBOLSA, 28 MM</v>
          </cell>
          <cell r="D5124" t="str">
            <v>UN</v>
          </cell>
          <cell r="E5124">
            <v>10.130000000000001</v>
          </cell>
        </row>
        <row r="5125">
          <cell r="A5125">
            <v>39882</v>
          </cell>
          <cell r="B5125" t="str">
            <v>INSUMO NACIONAL CAIXA</v>
          </cell>
          <cell r="C5125" t="str">
            <v>CURVA 45 GRAUS DE COBRE (REF 606) SEM ANEL DE SOLDA, BOLSA XBOLSA, 35 MM</v>
          </cell>
          <cell r="D5125" t="str">
            <v>UN</v>
          </cell>
          <cell r="E5125">
            <v>26.68</v>
          </cell>
        </row>
        <row r="5126">
          <cell r="A5126">
            <v>39883</v>
          </cell>
          <cell r="B5126" t="str">
            <v>INSUMO NACIONAL CAIXA</v>
          </cell>
          <cell r="C5126" t="str">
            <v>CURVA 45 GRAUS DE COBRE (REF 606) SEM ANEL DE SOLDA, BOLSA XBOLSA, 42 MM</v>
          </cell>
          <cell r="D5126" t="str">
            <v>UN</v>
          </cell>
          <cell r="E5126">
            <v>42.6</v>
          </cell>
        </row>
        <row r="5127">
          <cell r="A5127">
            <v>39884</v>
          </cell>
          <cell r="B5127" t="str">
            <v>INSUMO NACIONAL CAIXA</v>
          </cell>
          <cell r="C5127" t="str">
            <v>CURVA 45 GRAUS DE COBRE (REF 606) SEM ANEL DE SOLDA, BOLSA XBOLSA, 54 MM</v>
          </cell>
          <cell r="D5127" t="str">
            <v>UN</v>
          </cell>
          <cell r="E5127">
            <v>63.28</v>
          </cell>
        </row>
        <row r="5128">
          <cell r="A5128">
            <v>39885</v>
          </cell>
          <cell r="B5128" t="str">
            <v>INSUMO NACIONAL CAIXA</v>
          </cell>
          <cell r="C5128" t="str">
            <v>CURVA 45 GRAUS DE COBRE (REF 606) SEM ANEL DE SOLDA, BOLSA XBOLSA, 66 MM</v>
          </cell>
          <cell r="D5128" t="str">
            <v>UN</v>
          </cell>
          <cell r="E5128">
            <v>150.4</v>
          </cell>
        </row>
        <row r="5129">
          <cell r="A5129">
            <v>39886</v>
          </cell>
          <cell r="B5129" t="str">
            <v>INSUMO NACIONAL CAIXA</v>
          </cell>
          <cell r="C5129" t="str">
            <v>BUCHA DE REDUCAO DE COBRE (REF 600-2) SEM ANEL DE SOLDA, PONTA X BOLSA, 22 X 15 MM</v>
          </cell>
          <cell r="D5129" t="str">
            <v>UN</v>
          </cell>
          <cell r="E5129">
            <v>3.29</v>
          </cell>
        </row>
        <row r="5130">
          <cell r="A5130">
            <v>39887</v>
          </cell>
          <cell r="B5130" t="str">
            <v>INSUMO NACIONAL CAIXA</v>
          </cell>
          <cell r="C5130" t="str">
            <v>BUCHA DE REDUCAO DE COBRE (REF 600-2) SEM ANEL DE SOLDA, PONTA X BOLSA, 28 X 22 MM</v>
          </cell>
          <cell r="D5130" t="str">
            <v>UN</v>
          </cell>
          <cell r="E5130">
            <v>4.9400000000000004</v>
          </cell>
        </row>
        <row r="5131">
          <cell r="A5131">
            <v>39888</v>
          </cell>
          <cell r="B5131" t="str">
            <v>INSUMO NACIONAL CAIXA</v>
          </cell>
          <cell r="C5131" t="str">
            <v>BUCHA DE REDUCAO DE COBRE (REF 600-2) SEM ANEL DE SOLDA, PONTA X BOLSA, 35 X 28 MM</v>
          </cell>
          <cell r="D5131" t="str">
            <v>UN</v>
          </cell>
          <cell r="E5131">
            <v>11.31</v>
          </cell>
        </row>
        <row r="5132">
          <cell r="A5132">
            <v>39890</v>
          </cell>
          <cell r="B5132" t="str">
            <v>INSUMO NACIONAL CAIXA</v>
          </cell>
          <cell r="C5132" t="str">
            <v>BUCHA DE REDUCAO DE COBRE (REF 600-2) SEM ANEL DE SOLDA, PONTA X BOLSA, 42 X 35 MM</v>
          </cell>
          <cell r="D5132" t="str">
            <v>UN</v>
          </cell>
          <cell r="E5132">
            <v>19.309999999999999</v>
          </cell>
        </row>
        <row r="5133">
          <cell r="A5133">
            <v>39891</v>
          </cell>
          <cell r="B5133" t="str">
            <v>INSUMO NACIONAL CAIXA</v>
          </cell>
          <cell r="C5133" t="str">
            <v>BUCHA DE REDUCAO DE COBRE (REF 600-2) SEM ANEL DE SOLDA, PONTA X BOLSA, 54 X 42 MM</v>
          </cell>
          <cell r="D5133" t="str">
            <v>UN</v>
          </cell>
          <cell r="E5133">
            <v>27.23</v>
          </cell>
        </row>
        <row r="5134">
          <cell r="A5134">
            <v>39892</v>
          </cell>
          <cell r="B5134" t="str">
            <v>INSUMO NACIONAL CAIXA</v>
          </cell>
          <cell r="C5134" t="str">
            <v>BUCHA DE REDUCAO DE COBRE (REF 600-2) SEM ANEL DE SOLDA, PONTA X BOLSA, 66 X 54 MM</v>
          </cell>
          <cell r="D5134" t="str">
            <v>UN</v>
          </cell>
          <cell r="E5134">
            <v>84.87</v>
          </cell>
        </row>
        <row r="5135">
          <cell r="A5135">
            <v>39895</v>
          </cell>
          <cell r="B5135" t="str">
            <v>INSUMO NACIONAL CAIXA</v>
          </cell>
          <cell r="C5135" t="str">
            <v>TE DUPLA CURVA BRONZE/LATAO (REF 764) SEM ANEL DE SOLDA, ROSCA F X BOLSA X ROSCA F, 1/2" X 15 X 1/2"</v>
          </cell>
          <cell r="D5135" t="str">
            <v>UN</v>
          </cell>
          <cell r="E5135">
            <v>28.15</v>
          </cell>
        </row>
        <row r="5136">
          <cell r="A5136">
            <v>39896</v>
          </cell>
          <cell r="B5136" t="str">
            <v>INSUMO NACIONAL CAIXA</v>
          </cell>
          <cell r="C5136" t="str">
            <v>TE DUPLA CURVA BRONZE/LATAO (REF 764) SEM ANEL DE SOLDA, ROSCA F X BOLSA X ROSCA F, 3/4" X 22 X 3/4"</v>
          </cell>
          <cell r="D5136" t="str">
            <v>UN</v>
          </cell>
          <cell r="E5136">
            <v>41.26</v>
          </cell>
        </row>
        <row r="5137">
          <cell r="A5137">
            <v>39897</v>
          </cell>
          <cell r="B5137" t="str">
            <v>INSUMO NACIONAL CAIXA</v>
          </cell>
          <cell r="C5137" t="str">
            <v>PASTA PARA SOLDA DE TUBOS E CONEXOES DE COBRE</v>
          </cell>
          <cell r="D5137" t="str">
            <v>250G</v>
          </cell>
          <cell r="E5137">
            <v>29.58</v>
          </cell>
        </row>
        <row r="5138">
          <cell r="A5138">
            <v>39914</v>
          </cell>
          <cell r="B5138" t="str">
            <v>INSUMO NACIONAL CAIXA</v>
          </cell>
          <cell r="C5138" t="str">
            <v>SOLDA EM VARETA FOSCOPER, D = *2,5* MM  X COMPRIMENTO 500 MM</v>
          </cell>
          <cell r="D5138" t="str">
            <v>KG</v>
          </cell>
          <cell r="E5138">
            <v>139.87</v>
          </cell>
        </row>
        <row r="5139">
          <cell r="A5139">
            <v>39917</v>
          </cell>
          <cell r="B5139" t="str">
            <v>INSUMO NACIONAL CAIXA</v>
          </cell>
          <cell r="C5139" t="str">
            <v>BOMBA TRIPLEX, PARA INJECAO DE CALDA DE CIMENTO, VAZAO MAXIMA DE *100* LITROS/MINUTO, PRESSAO MAXIMA DE *70* BAR, POTENCIA DE 15 CV</v>
          </cell>
          <cell r="D5139" t="str">
            <v>UN</v>
          </cell>
          <cell r="E5139">
            <v>61552.12</v>
          </cell>
        </row>
        <row r="5140">
          <cell r="A5140">
            <v>39919</v>
          </cell>
          <cell r="B5140" t="str">
            <v>INSUMO NACIONAL CAIXA</v>
          </cell>
          <cell r="C5140" t="str">
            <v>MISTURADOR DUPLO HORIZONTAL DE ALTA TURBULENCIA, CAPACIDADE/ VOLUME 2 X 500 LITROS, MOTORES ELETRICOS MINIMO 5 CV CADA,PARA NATA CIMENTO, ARGAMASSA E OUTROS</v>
          </cell>
          <cell r="D5140" t="str">
            <v>UN</v>
          </cell>
          <cell r="E5140">
            <v>41232.99</v>
          </cell>
        </row>
        <row r="5141">
          <cell r="A5141">
            <v>39920</v>
          </cell>
          <cell r="B5141" t="str">
            <v>INSUMO NACIONAL CAIXA</v>
          </cell>
          <cell r="C5141" t="str">
            <v>BUCHA DE REDUCAO EM ALUMINIO, COM ROSCA, DE 3/4" X 1/2",  PARA ELETRODUTO</v>
          </cell>
          <cell r="D5141" t="str">
            <v>UN</v>
          </cell>
          <cell r="E5141">
            <v>3.14</v>
          </cell>
        </row>
        <row r="5142">
          <cell r="A5142">
            <v>39925</v>
          </cell>
          <cell r="B5142" t="str">
            <v>INSUMO NACIONAL CAIXA</v>
          </cell>
          <cell r="C5142" t="str">
            <v>BOMBA CENTRIFUGA MONOESTAGIO COM MOTOR ELETRICO MONOFASICO,POTENCIA 15 HP,  DIAMETRO DO ROTOR *173* MM, HM/Q = *30* MCA/ *90* M3/H A *45* MCA / *55* M3/H</v>
          </cell>
          <cell r="D5142" t="str">
            <v>UN</v>
          </cell>
          <cell r="E5142">
            <v>7672.9</v>
          </cell>
        </row>
        <row r="5143">
          <cell r="A5143">
            <v>39947</v>
          </cell>
          <cell r="B5143" t="str">
            <v>INSUMO NACIONAL CAIXA</v>
          </cell>
          <cell r="C5143" t="str">
            <v>PERFURATRIZ MANUAL, TORQUE MAXIMO 83 N.M, POTENCIA 5 CV, COMDIAMETRO MAXIMO 4", PARA SOLO GRAMPEADO (INCLUI SUPORTE OUCHASSI TIPO MESA) (COLETADO CAIXA)</v>
          </cell>
          <cell r="D5143" t="str">
            <v>UN</v>
          </cell>
          <cell r="E5143">
            <v>30266</v>
          </cell>
        </row>
        <row r="5144">
          <cell r="A5144">
            <v>39956</v>
          </cell>
          <cell r="B5144" t="str">
            <v>INSUMO NACIONAL CAIXA</v>
          </cell>
          <cell r="C5144" t="str">
            <v>MANTA DE POLIETILENO EXPANDIDO (PEBD), E = 5 MM (COLETADO CAIXA)</v>
          </cell>
          <cell r="D5144" t="str">
            <v>M2</v>
          </cell>
          <cell r="E5144">
            <v>3.17</v>
          </cell>
        </row>
        <row r="5145">
          <cell r="A5145">
            <v>39957</v>
          </cell>
          <cell r="B5145" t="str">
            <v>INSUMO NACIONAL CAIXA</v>
          </cell>
          <cell r="C5145" t="str">
            <v>PERFILADO PERFURADO SIMPLES 38 X 38 MM,  CHAPA 22 (COLETADOCAIXA)</v>
          </cell>
          <cell r="D5145" t="str">
            <v>M</v>
          </cell>
          <cell r="E5145">
            <v>6.16</v>
          </cell>
        </row>
        <row r="5146">
          <cell r="A5146">
            <v>39958</v>
          </cell>
          <cell r="B5146" t="str">
            <v>INSUMO NACIONAL CAIXA</v>
          </cell>
          <cell r="C5146" t="str">
            <v>PERFILADO PERFURADO DUPLO 38 X 76 MM,  CHAPA 22 (COLETADO CAIXA)</v>
          </cell>
          <cell r="D5146" t="str">
            <v>M</v>
          </cell>
          <cell r="E5146">
            <v>11.13</v>
          </cell>
        </row>
        <row r="5147">
          <cell r="A5147">
            <v>39960</v>
          </cell>
          <cell r="B5147" t="str">
            <v>INSUMO NACIONAL CAIXA</v>
          </cell>
          <cell r="C5147" t="str">
            <v>CENTRALIZADOR DE BARRA DE ACO (CHUMBADOR TIPO CARAMBOLA), PARA ACO ATE 20 MM (COLETADO CAIXA)</v>
          </cell>
          <cell r="D5147" t="str">
            <v>UN</v>
          </cell>
          <cell r="E5147">
            <v>0.51</v>
          </cell>
        </row>
        <row r="5148">
          <cell r="A5148">
            <v>39961</v>
          </cell>
          <cell r="B5148" t="str">
            <v>INSUMO NACIONAL CAIXA</v>
          </cell>
          <cell r="C5148" t="str">
            <v>SILICONE ACETICO USO GERAL INCOLOR 280 G</v>
          </cell>
          <cell r="D5148" t="str">
            <v>UN</v>
          </cell>
          <cell r="E5148">
            <v>10.54</v>
          </cell>
        </row>
        <row r="5149">
          <cell r="A5149">
            <v>39964</v>
          </cell>
          <cell r="B5149" t="str">
            <v>INSUMO NACIONAL CAIXA</v>
          </cell>
          <cell r="C5149" t="str">
            <v>SISTEMA DE FORMAS MANUSEAVEIS DE ALUMINIO, PARA EDIFICACAO RESIDENCIAL UNIFAMILIAR COM PAREDES DE CONCRETO MOLDADAS IN LOCO, EM CONFORMIDADE COM O ORCAMENTO REFERENCIAL 9658: NIDADE HABITACIONAL TERREA COM 38 M2, COM SALA, CIRCULACAO, 2 QUARTOS, BANHEIRO, COZINHA E TANQUE EXTERNO (SEM COBERTURA) (CO</v>
          </cell>
          <cell r="D5149" t="str">
            <v>M2</v>
          </cell>
          <cell r="E5149">
            <v>988.95</v>
          </cell>
        </row>
        <row r="5150">
          <cell r="A5150">
            <v>39965</v>
          </cell>
          <cell r="B5150" t="str">
            <v>INSUMO NACIONAL CAIXA</v>
          </cell>
          <cell r="C5150" t="str">
            <v>SISTEMA DE FORMAS MANUSEAVEIS DE ALUMINIO, PARA BLOCO RESID.COM PAREDES DE CONCRETO MOLDADAS IN LOCO, EM CONFORMIDADE COM O ORCAMENTO REF. 9672: BLOCO COM 4 PAV. E 4 UNIDADES PORPAV., UNIDADE HABITACIONALCOM 48 M2 E 2 QUARTOS; TELHA DE FIBROCIMENTO (COLETADO CAIXA)</v>
          </cell>
          <cell r="D5150" t="str">
            <v>M2</v>
          </cell>
          <cell r="E5150">
            <v>1201.92</v>
          </cell>
        </row>
        <row r="5151">
          <cell r="A5151">
            <v>39995</v>
          </cell>
          <cell r="B5151" t="str">
            <v>INSUMO NACIONAL CAIXA</v>
          </cell>
          <cell r="C5151" t="str">
            <v>POLIESTIRENO EXPANDIDO/EPS (ISOPOR), TIPO 2F, BLOCO</v>
          </cell>
          <cell r="D5151" t="str">
            <v>M3</v>
          </cell>
          <cell r="E5151">
            <v>221.96</v>
          </cell>
        </row>
        <row r="5152">
          <cell r="A5152">
            <v>39997</v>
          </cell>
          <cell r="B5152" t="str">
            <v>INSUMO NACIONAL CAIXA</v>
          </cell>
          <cell r="C5152" t="str">
            <v>PORCA ZINCADA, SEXTAVADA, DIAMETRO 1/4"</v>
          </cell>
          <cell r="D5152" t="str">
            <v>UN</v>
          </cell>
          <cell r="E5152">
            <v>0.1</v>
          </cell>
        </row>
        <row r="5153">
          <cell r="A5153">
            <v>40215</v>
          </cell>
          <cell r="B5153" t="str">
            <v>INSUMO NACIONAL CAIXA</v>
          </cell>
          <cell r="C5153" t="str">
            <v>ESPACADOR / DISTANCIADOR EM PLASTICO (COLETADO CAIXA)</v>
          </cell>
          <cell r="D5153" t="str">
            <v>UN</v>
          </cell>
          <cell r="E5153">
            <v>0.12</v>
          </cell>
        </row>
        <row r="5154">
          <cell r="A5154">
            <v>40269</v>
          </cell>
          <cell r="B5154" t="str">
            <v>INSUMO NACIONAL CAIXA</v>
          </cell>
          <cell r="C5154" t="str">
            <v>SERRA CIRCULAR DE BANCADA, MODELO PICA-PAU, DIAMETRO DE 350MM. CARACTERISTICAS DO MOTOR: TRIFASICO, POTENCIA DE 5 HP, FREQUENCIA DE 60 HZ</v>
          </cell>
          <cell r="D5154" t="str">
            <v>UN</v>
          </cell>
          <cell r="E5154">
            <v>3616.78</v>
          </cell>
        </row>
        <row r="5155">
          <cell r="A5155">
            <v>40271</v>
          </cell>
          <cell r="B5155" t="str">
            <v>INSUMO NACIONAL CAIXA</v>
          </cell>
          <cell r="C5155" t="str">
            <v>APRUMADOR METALICO DE PILAR, COM ALTURA E ANGULO REGULAVEIS,EXTENSAO DE *1,50* A *2,80* M (LOCACAO)</v>
          </cell>
          <cell r="D5155" t="str">
            <v>MES</v>
          </cell>
          <cell r="E5155">
            <v>10.07</v>
          </cell>
        </row>
        <row r="5156">
          <cell r="A5156">
            <v>40275</v>
          </cell>
          <cell r="B5156" t="str">
            <v>INSUMO NACIONAL CAIXA</v>
          </cell>
          <cell r="C5156" t="str">
            <v>VIGA SANDUICHE METALICA VAZADA PARA TRAVAMENTO DE PILARES, DIMENSOES: ALTURA DE *8* CM, LARGURA DE *6* CM E EXTENSAO DE2 M (LOCACAO)</v>
          </cell>
          <cell r="D5156" t="str">
            <v>MES</v>
          </cell>
          <cell r="E5156">
            <v>15.5</v>
          </cell>
        </row>
        <row r="5157">
          <cell r="A5157">
            <v>40286</v>
          </cell>
          <cell r="B5157" t="str">
            <v>INSUMO NACIONAL CAIXA</v>
          </cell>
          <cell r="C5157" t="str">
            <v>BARRA DE ANCORAGEM DE 0,60 M DE EXTENSAO, COM ROSCA DE 5/8",INCLUINDO PORCA E FLANGE (LOCACAO)</v>
          </cell>
          <cell r="D5157" t="str">
            <v>MES</v>
          </cell>
          <cell r="E5157">
            <v>3.1</v>
          </cell>
        </row>
        <row r="5158">
          <cell r="A5158">
            <v>40287</v>
          </cell>
          <cell r="B5158" t="str">
            <v>INSUMO NACIONAL CAIXA</v>
          </cell>
          <cell r="C5158" t="str">
            <v>BARRA DE ANCORAGEM DE 0,80 M DE EXTENSAO, COM ROSCA DE 5/8",INCLUINDO PORCA E FLANGE (LOCACAO)</v>
          </cell>
          <cell r="D5158" t="str">
            <v>MES</v>
          </cell>
          <cell r="E5158">
            <v>3.87</v>
          </cell>
        </row>
        <row r="5159">
          <cell r="A5159">
            <v>40288</v>
          </cell>
          <cell r="B5159" t="str">
            <v>INSUMO NACIONAL CAIXA</v>
          </cell>
          <cell r="C5159" t="str">
            <v>BARRA DE ANCORAGEM DE 1,00 M DE EXTENSAO, COM ROSCA DE 5/8",INCLUINDO PORCA E FLANGE (LOCACAO)</v>
          </cell>
          <cell r="D5159" t="str">
            <v>MES</v>
          </cell>
          <cell r="E5159">
            <v>3.87</v>
          </cell>
        </row>
        <row r="5160">
          <cell r="A5160">
            <v>40289</v>
          </cell>
          <cell r="B5160" t="str">
            <v>INSUMO NACIONAL CAIXA</v>
          </cell>
          <cell r="C5160" t="str">
            <v>BARRA DE ANCORAGEM DE 1,20 M DE EXTENSAO, COM ROSCA DE 5/8",INCLUINDO PORCA E FLANGE (LOCACAO)</v>
          </cell>
          <cell r="D5160" t="str">
            <v>MES</v>
          </cell>
          <cell r="E5160">
            <v>3.87</v>
          </cell>
        </row>
        <row r="5161">
          <cell r="A5161">
            <v>40290</v>
          </cell>
          <cell r="B5161" t="str">
            <v>INSUMO NACIONAL CAIXA</v>
          </cell>
          <cell r="C5161" t="str">
            <v>FORMA PLASTICA PARA LAJE NERVURADA, DIMENSOES *60* X *60* X*16* CM (LOCACAO)</v>
          </cell>
          <cell r="D5161" t="str">
            <v>MES</v>
          </cell>
          <cell r="E5161">
            <v>10.23</v>
          </cell>
        </row>
        <row r="5162">
          <cell r="A5162">
            <v>40293</v>
          </cell>
          <cell r="B5162" t="str">
            <v>INSUMO NACIONAL CAIXA</v>
          </cell>
          <cell r="C5162" t="str">
            <v>BOMBA SUBMERSIVEL PARA DRENAGEM E ESGOTAMENTO, MOTOR ELETRICO TRIFASICO, POTENCIA DE 2 CV, DIAMETRO DE RECALQUE DE 3". FAIXA DE OPERACAO: Q=70 M3/H (+ OU - 2 M3/H) E AMT=2 M; Q=9,5M3/H (+ OU - 3,5 M3/H) E AMT = 10 M (+ OU - 2 M) (LOCACAO)</v>
          </cell>
          <cell r="D5162" t="str">
            <v>H</v>
          </cell>
          <cell r="E5162">
            <v>1.89</v>
          </cell>
        </row>
        <row r="5163">
          <cell r="A5163">
            <v>40294</v>
          </cell>
          <cell r="B5163" t="str">
            <v>INSUMO NACIONAL CAIXA</v>
          </cell>
          <cell r="C5163" t="str">
            <v>BOMBA SUBMERSIVEL PARA DRENAGEM E ESGOTAMENTO, MOTOR ELETRICO TRIFASICO, POTENCIA DE 3 CV, DIAMETRO DE RECALQUE DE 2". FAIXA DE OPERACAO: Q=84 M3/H (+ OU - 2,5 M3/H) E AMT=2 M; Q=9,1 M3/H (+ OU - 2 M3/H) E AMT = 12 M (+ OU - 2 M) (LOCACAO)</v>
          </cell>
          <cell r="D5163" t="str">
            <v>H</v>
          </cell>
          <cell r="E5163">
            <v>1.58</v>
          </cell>
        </row>
        <row r="5164">
          <cell r="A5164">
            <v>40295</v>
          </cell>
          <cell r="B5164" t="str">
            <v>INSUMO NACIONAL CAIXA</v>
          </cell>
          <cell r="C5164" t="str">
            <v>BOMBA MANUAL PARA TESTE HIDROSTATICO ATE 30 BAR (LOCACAO)</v>
          </cell>
          <cell r="D5164" t="str">
            <v>H</v>
          </cell>
          <cell r="E5164">
            <v>1.7</v>
          </cell>
        </row>
        <row r="5165">
          <cell r="A5165">
            <v>40304</v>
          </cell>
          <cell r="B5165" t="str">
            <v>INSUMO NACIONAL CAIXA</v>
          </cell>
          <cell r="C5165" t="str">
            <v>PREGO DE ACO POLIDO COM CABECA DUPLA 17 X 27 (2 1/2 X 11)</v>
          </cell>
          <cell r="D5165" t="str">
            <v>KG</v>
          </cell>
          <cell r="E5165">
            <v>10.02</v>
          </cell>
        </row>
        <row r="5166">
          <cell r="A5166">
            <v>40311</v>
          </cell>
          <cell r="B5166" t="str">
            <v>INSUMO NACIONAL CAIXA</v>
          </cell>
          <cell r="C5166" t="str">
            <v>FECHADURA TUBULAR, ACABAMENTO CROMADO, DISTANCIA DE BROCA 90MM, CILINDRO CENTRAL COM CHAVE EXTERNA E BOTAO INTERNO, MACANETA FORMATO TULIPA/TACA/BOLA - COMPLETA</v>
          </cell>
          <cell r="D5166" t="str">
            <v>CJ</v>
          </cell>
          <cell r="E5166">
            <v>47.91</v>
          </cell>
        </row>
        <row r="5167">
          <cell r="A5167">
            <v>40313</v>
          </cell>
          <cell r="B5167" t="str">
            <v>INSUMO NACIONAL CAIXA</v>
          </cell>
          <cell r="C5167" t="str">
            <v>PERFIL "I" DE ACO LAMINADO, W 250 X 38,50</v>
          </cell>
          <cell r="D5167" t="str">
            <v>KG</v>
          </cell>
          <cell r="E5167">
            <v>4.1399999999999997</v>
          </cell>
        </row>
        <row r="5168">
          <cell r="A5168">
            <v>40329</v>
          </cell>
          <cell r="B5168" t="str">
            <v>INSUMO NACIONAL CAIXA</v>
          </cell>
          <cell r="C5168" t="str">
            <v>TORNEIRA PLASTICA DE BOIA CONVENCIONAL PARA CAIXA DE AGUA, 3/4 ", COM HASTE METALICA E COM BALAO PLASTICO (PADRAO POPULAR)</v>
          </cell>
          <cell r="D5168" t="str">
            <v>UN</v>
          </cell>
          <cell r="E5168">
            <v>20.399999999999999</v>
          </cell>
        </row>
        <row r="5169">
          <cell r="A5169">
            <v>40331</v>
          </cell>
          <cell r="B5169" t="str">
            <v>INSUMO NACIONAL CAIXA</v>
          </cell>
          <cell r="C5169" t="str">
            <v>ASSENTADOR DE MANILHAS</v>
          </cell>
          <cell r="D5169" t="str">
            <v>H</v>
          </cell>
          <cell r="E5169">
            <v>17.43</v>
          </cell>
        </row>
        <row r="5170">
          <cell r="A5170">
            <v>40334</v>
          </cell>
          <cell r="B5170" t="str">
            <v>INSUMO NACIONAL CAIXA</v>
          </cell>
          <cell r="C5170" t="str">
            <v>TUBO CONCRETO ARMADO, CLASSE PA-1, PB, DN 300 MM, PARA AGUASPLUVIAIS (NBR 8890)</v>
          </cell>
          <cell r="D5170" t="str">
            <v>M</v>
          </cell>
          <cell r="E5170">
            <v>56.6</v>
          </cell>
        </row>
        <row r="5171">
          <cell r="A5171">
            <v>40335</v>
          </cell>
          <cell r="B5171" t="str">
            <v>INSUMO NACIONAL CAIXA</v>
          </cell>
          <cell r="C5171" t="str">
            <v>TUBO CONCRETO ARMADO, CLASSE EA-2, PB JE, DN 300 MM, PARA ESGOTO SANITARIO (NBR 8890)</v>
          </cell>
          <cell r="D5171" t="str">
            <v>M</v>
          </cell>
          <cell r="E5171">
            <v>79.47</v>
          </cell>
        </row>
        <row r="5172">
          <cell r="A5172">
            <v>40339</v>
          </cell>
          <cell r="B5172" t="str">
            <v>INSUMO NACIONAL CAIXA</v>
          </cell>
          <cell r="C5172" t="str">
            <v>CRUZETA PARA ESCORA METALICA (LOCACAO)</v>
          </cell>
          <cell r="D5172" t="str">
            <v>MES</v>
          </cell>
          <cell r="E5172">
            <v>3.87</v>
          </cell>
        </row>
        <row r="5173">
          <cell r="A5173">
            <v>40435</v>
          </cell>
          <cell r="B5173" t="str">
            <v>INSUMO NACIONAL CAIXA</v>
          </cell>
          <cell r="C5173" t="str">
            <v>PERFURATRIZ SOBRE ESTEIRA, TORQUE MAXIMO DE 600 KGF, POTENCIA ENTRE 50 E 60 HP, DIAMETRO MAXIMO DE 10"</v>
          </cell>
          <cell r="D5173" t="str">
            <v>UN</v>
          </cell>
          <cell r="E5173">
            <v>430500</v>
          </cell>
        </row>
        <row r="5174">
          <cell r="A5174">
            <v>40436</v>
          </cell>
          <cell r="B5174" t="str">
            <v>INSUMO NACIONAL CAIXA</v>
          </cell>
          <cell r="C5174" t="str">
            <v>GABIAO TIPO CAIXA, MALHA HEXAGONAL 8 X 10 CM (ZN/AL), FIO DE2,7 MM, DIMENSOES 5,0 x 1,0 x 1,0 M (C X L X A).</v>
          </cell>
          <cell r="D5174" t="str">
            <v>M3</v>
          </cell>
          <cell r="E5174">
            <v>169.11</v>
          </cell>
        </row>
        <row r="5175">
          <cell r="A5175">
            <v>40438</v>
          </cell>
          <cell r="B5175" t="str">
            <v>INSUMO NACIONAL CAIXA</v>
          </cell>
          <cell r="C5175" t="str">
            <v>GABIAO TIPO CAIXA, MALHA HEXAGONAL 8 X 10 CM (ZN/AL), FIO DE2,7 MM, DIMENSOES 2,0 x 1,0 x 1,0 M (C X L X A).</v>
          </cell>
          <cell r="D5175" t="str">
            <v>M3</v>
          </cell>
          <cell r="E5175">
            <v>135.63</v>
          </cell>
        </row>
        <row r="5176">
          <cell r="A5176">
            <v>40439</v>
          </cell>
          <cell r="B5176" t="str">
            <v>INSUMO NACIONAL CAIXA</v>
          </cell>
          <cell r="C5176" t="str">
            <v>GABIAO TIPO CAIXA, MALHA HEXAGONAL 8 X 10 CM (ZN/AL), FIO DE2,7 MM, DIMENSOES 5,0 x 1,0 x 0,5 M (C X L X A).</v>
          </cell>
          <cell r="D5176" t="str">
            <v>M3</v>
          </cell>
          <cell r="E5176">
            <v>231.25</v>
          </cell>
        </row>
        <row r="5177">
          <cell r="A5177">
            <v>40440</v>
          </cell>
          <cell r="B5177" t="str">
            <v>INSUMO NACIONAL CAIXA</v>
          </cell>
          <cell r="C5177" t="str">
            <v>GABIAO TIPO CAIXA PARA SOLO REFORCADO, MALHA HEXAGONAL 8 X 10 CM (ZN/ AL + PVC), FIO 2,7 MM, DIMENSOES 2,0 X 1,0 X 0,5 M, COM CAUDA DE 4,0 M</v>
          </cell>
          <cell r="D5177" t="str">
            <v>M3</v>
          </cell>
          <cell r="E5177">
            <v>303.32</v>
          </cell>
        </row>
        <row r="5178">
          <cell r="A5178">
            <v>40441</v>
          </cell>
          <cell r="B5178" t="str">
            <v>INSUMO NACIONAL CAIXA</v>
          </cell>
          <cell r="C5178" t="str">
            <v>GABIAO TIPO CAIXA PARA SOLO REFORCADO, MALHA HEXAGONAL 8 X 10 CM (ZN/ AL + PVC), FIO 2,7 MM, DIMENSOES 2,0 X 1,0 X 1,0 M, COM CAUDA DE 4,0 M</v>
          </cell>
          <cell r="D5178" t="str">
            <v>M3</v>
          </cell>
          <cell r="E5178">
            <v>193.65</v>
          </cell>
        </row>
        <row r="5179">
          <cell r="A5179">
            <v>40449</v>
          </cell>
          <cell r="B5179" t="str">
            <v>INSUMO NACIONAL CAIXA</v>
          </cell>
          <cell r="C5179" t="str">
            <v>GABIAO TIPO CAIXA TRAPEZOIDAL, MALHA HEXAGONAL 10 X 12 CM (ZN/AL + PVC) FIO 2,7 MM, FACE COM 65 GRAUS, DIMENSOES 2,0 x 1,5 x 1,0 M (C X L X A).</v>
          </cell>
          <cell r="D5179" t="str">
            <v>M3</v>
          </cell>
          <cell r="E5179">
            <v>162.80000000000001</v>
          </cell>
        </row>
        <row r="5180">
          <cell r="A5180">
            <v>40451</v>
          </cell>
          <cell r="B5180" t="str">
            <v>INSUMO NACIONAL CAIXA</v>
          </cell>
          <cell r="C5180" t="str">
            <v>GABIAO MANTA (COLCHAO) MALHA HEXAGONAL 6 X 8 CM(ZN/AL + PVC), FIO 2,0 MM, DIMENSOES 5,0 x 2,0 x 0,17 M (C X L X A).</v>
          </cell>
          <cell r="D5180" t="str">
            <v>M2</v>
          </cell>
          <cell r="E5180">
            <v>60.93</v>
          </cell>
        </row>
        <row r="5181">
          <cell r="A5181">
            <v>40452</v>
          </cell>
          <cell r="B5181" t="str">
            <v>INSUMO NACIONAL CAIXA</v>
          </cell>
          <cell r="C5181" t="str">
            <v>GABIAO MANTA (COLCHAO) MALHA HEXAGONAL 6 X 8 CM(ZN/AL + PVC), FIO 2,0 MM, DIMENSOES 5,0 x 2,0 x 0,30 M (C X L X A).</v>
          </cell>
          <cell r="D5181" t="str">
            <v>M2</v>
          </cell>
          <cell r="E5181">
            <v>72.31</v>
          </cell>
        </row>
        <row r="5182">
          <cell r="A5182">
            <v>40453</v>
          </cell>
          <cell r="B5182" t="str">
            <v>INSUMO NACIONAL CAIXA</v>
          </cell>
          <cell r="C5182" t="str">
            <v>GABIAO MANTA (COLCHAO) MALHA HEXAGONAL 6 X 8 CM(ZN/AL + PVC), FIO 2,0 MM, DIMENSOES 5,0 x 2,0 x 0,23 M (C X L X A).</v>
          </cell>
          <cell r="D5182" t="str">
            <v>M2</v>
          </cell>
          <cell r="E5182">
            <v>65.92</v>
          </cell>
        </row>
        <row r="5183">
          <cell r="A5183">
            <v>40514</v>
          </cell>
          <cell r="B5183" t="str">
            <v>INSUMO NACIONAL CAIXA</v>
          </cell>
          <cell r="C5183" t="str">
            <v>VERNIZ POLIURETANO BRILHANTE PARA MADEIRA, SEM FILTRO SOLAR,USO INTERNO E EXTERNO</v>
          </cell>
          <cell r="D5183" t="str">
            <v>L</v>
          </cell>
          <cell r="E5183">
            <v>19.239999999999998</v>
          </cell>
        </row>
        <row r="5184">
          <cell r="A5184">
            <v>40519</v>
          </cell>
          <cell r="B5184" t="str">
            <v>INSUMO NACIONAL CAIXA</v>
          </cell>
          <cell r="C5184" t="str">
            <v>CORTADEIRA HIDRAULICA DE VERGALHAO, PARA ACO DE DIAMETRO ATE50 MM, MOTOR ELETRICO TRIFASICO, POTENCIA DE 5,5 HP A 7,5 HP</v>
          </cell>
          <cell r="D5184" t="str">
            <v>UN</v>
          </cell>
          <cell r="E5184">
            <v>67946.080000000002</v>
          </cell>
        </row>
        <row r="5185">
          <cell r="A5185">
            <v>40521</v>
          </cell>
          <cell r="B5185" t="str">
            <v>INSUMO NACIONAL CAIXA</v>
          </cell>
          <cell r="C5185" t="str">
            <v>DOBRADEIRA ELETROMECANICA DE VERGALHAO, PARA ACO DE DIAMETROATE 1 1/2Â”, MOTOR ELETRICO TRIFASICO, POTENCIA DE 3 HP ATE5 HP.</v>
          </cell>
          <cell r="D5185" t="str">
            <v>UN</v>
          </cell>
          <cell r="E5185">
            <v>72011.92</v>
          </cell>
        </row>
        <row r="5186">
          <cell r="A5186">
            <v>40527</v>
          </cell>
          <cell r="B5186" t="str">
            <v>INSUMO NACIONAL CAIXA</v>
          </cell>
          <cell r="C5186" t="str">
            <v>GUINCHO DE ALAVANCA MANUAL, CAPACIDADE DE 1,6 T, COM 20 M DECABO DE ACO (AQUISICAO)</v>
          </cell>
          <cell r="D5186" t="str">
            <v>UN</v>
          </cell>
          <cell r="E5186">
            <v>2051.4499999999998</v>
          </cell>
        </row>
        <row r="5187">
          <cell r="A5187">
            <v>40534</v>
          </cell>
          <cell r="B5187" t="str">
            <v>INSUMO NACIONAL CAIXA</v>
          </cell>
          <cell r="C5187" t="str">
            <v>MONTANTE EM BARRA CHATA ACO GALVANIZADO, *65 X 8* MM, ALTURA*1420* MM, PINTURA ELETROSTATICA, COR PRETA</v>
          </cell>
          <cell r="D5187" t="str">
            <v>UN</v>
          </cell>
          <cell r="E5187">
            <v>156.81</v>
          </cell>
        </row>
        <row r="5188">
          <cell r="A5188">
            <v>40535</v>
          </cell>
          <cell r="B5188" t="str">
            <v>INSUMO NACIONAL CAIXA</v>
          </cell>
          <cell r="C5188" t="str">
            <v>PERFIL "U" SIMPLES DE ACO GALVANIZADO DOBRADO 75 X *40* MM,E = 2,65 MM</v>
          </cell>
          <cell r="D5188" t="str">
            <v>KG</v>
          </cell>
          <cell r="E5188">
            <v>4.57</v>
          </cell>
        </row>
        <row r="5189">
          <cell r="A5189">
            <v>40536</v>
          </cell>
          <cell r="B5189" t="str">
            <v>INSUMO NACIONAL CAIXA</v>
          </cell>
          <cell r="C5189" t="str">
            <v>PERFIL "U" ENRIJECIDO DE ACO GALVANIZADO, DOBRADO, 150 X 60X 20 MM, E = 3,00 MM</v>
          </cell>
          <cell r="D5189" t="str">
            <v>KG</v>
          </cell>
          <cell r="E5189">
            <v>4.57</v>
          </cell>
        </row>
        <row r="5190">
          <cell r="A5190">
            <v>40537</v>
          </cell>
          <cell r="B5190" t="str">
            <v>INSUMO NACIONAL CAIXA</v>
          </cell>
          <cell r="C5190" t="str">
            <v>PERFIL "U" ENRIJECIDO DE  ACO GALVANIZADO, DOBRADO, 200 X 75X 25 MM, E = 3,75 MM</v>
          </cell>
          <cell r="D5190" t="str">
            <v>KG</v>
          </cell>
          <cell r="E5190">
            <v>4.57</v>
          </cell>
        </row>
        <row r="5191">
          <cell r="A5191">
            <v>40555</v>
          </cell>
          <cell r="B5191" t="str">
            <v>INSUMO NACIONAL CAIXA</v>
          </cell>
          <cell r="C5191" t="str">
            <v>GUARNICAO/MOLDURA DE ACABAMENTO PARA ESQUADRIA DE ALUMINIO ANODIZADO NATURAL, PARA 1 FACE (COLETADO CAIXA)</v>
          </cell>
          <cell r="D5191" t="str">
            <v>M</v>
          </cell>
          <cell r="E5191">
            <v>19.489999999999998</v>
          </cell>
        </row>
        <row r="5192">
          <cell r="A5192">
            <v>40568</v>
          </cell>
          <cell r="B5192" t="str">
            <v>INSUMO NACIONAL CAIXA</v>
          </cell>
          <cell r="C5192" t="str">
            <v>PREGO DE ACO POLIDO COM CABECA 22 X 48 (4 1/4 X 5)</v>
          </cell>
          <cell r="D5192" t="str">
            <v>KG</v>
          </cell>
          <cell r="E5192">
            <v>8.17</v>
          </cell>
        </row>
        <row r="5193">
          <cell r="A5193">
            <v>40570</v>
          </cell>
          <cell r="B5193" t="str">
            <v>INSUMO NACIONAL CAIXA</v>
          </cell>
          <cell r="C5193" t="str">
            <v>PERFIL U  SIMPLES DE ACO GALVANIZADO, 75 X *40*, E = 2,6 MM(COLETADO CAIXA)</v>
          </cell>
          <cell r="D5193" t="str">
            <v>KG</v>
          </cell>
          <cell r="E5193">
            <v>5.15</v>
          </cell>
        </row>
        <row r="5194">
          <cell r="A5194">
            <v>40571</v>
          </cell>
          <cell r="B5194" t="str">
            <v>INSUMO NACIONAL CAIXA</v>
          </cell>
          <cell r="C5194" t="str">
            <v>PAPEL VEGETAL, OFICIO, 90/95 G</v>
          </cell>
          <cell r="D5194" t="str">
            <v>FL</v>
          </cell>
          <cell r="E5194">
            <v>0.4</v>
          </cell>
        </row>
        <row r="5195">
          <cell r="A5195">
            <v>40572</v>
          </cell>
          <cell r="B5195" t="str">
            <v>INSUMO NACIONAL CAIXA</v>
          </cell>
          <cell r="C5195" t="str">
            <v>PAPEL MILIMETRADO OPACO, A 4, 70 G</v>
          </cell>
          <cell r="D5195" t="str">
            <v>FL</v>
          </cell>
          <cell r="E5195">
            <v>0.15</v>
          </cell>
        </row>
        <row r="5196">
          <cell r="A5196">
            <v>40573</v>
          </cell>
          <cell r="B5196" t="str">
            <v>INSUMO NACIONAL CAIXA</v>
          </cell>
          <cell r="C5196" t="str">
            <v>PERFIL UE  ENRIJECIDO DE  ACO GALVANIZADO, 200 X 75 X 25, E= 3,75 M (COLETADO CAIXA)</v>
          </cell>
          <cell r="D5196" t="str">
            <v>KG</v>
          </cell>
          <cell r="E5196">
            <v>5.34</v>
          </cell>
        </row>
        <row r="5197">
          <cell r="A5197">
            <v>40574</v>
          </cell>
          <cell r="B5197" t="str">
            <v>INSUMO NACIONAL CAIXA</v>
          </cell>
          <cell r="C5197" t="str">
            <v>PERFIL UE ENRIJECIDO DE ACO GALVANIZADO, 150 X 60 X 20, E =3,00 MM (COLETADO CAIXA)</v>
          </cell>
          <cell r="D5197" t="str">
            <v>KG</v>
          </cell>
          <cell r="E5197">
            <v>5.34</v>
          </cell>
        </row>
        <row r="5198">
          <cell r="A5198">
            <v>40576</v>
          </cell>
          <cell r="B5198" t="str">
            <v>INSUMO NACIONAL CAIXA</v>
          </cell>
          <cell r="C5198" t="str">
            <v>CHAPA DE ACO GROSSA, ASTM A36, BITOLA 3/16, E =4,75 MM (37,29 KG/M2) (COLETADO CAIXA)</v>
          </cell>
          <cell r="D5198" t="str">
            <v>KG</v>
          </cell>
          <cell r="E5198">
            <v>2.4700000000000002</v>
          </cell>
        </row>
        <row r="5199">
          <cell r="A5199">
            <v>40577</v>
          </cell>
          <cell r="B5199" t="str">
            <v>INSUMO NACIONAL CAIXA</v>
          </cell>
          <cell r="C5199" t="str">
            <v>PARAFUSO ZINCADO, SEXTAVADO, AUTOBROCANTE, FLANGEADO, 4,2 X19 (COLETADO CAIXA)</v>
          </cell>
          <cell r="D5199" t="str">
            <v>CENTO</v>
          </cell>
          <cell r="E5199">
            <v>6.84</v>
          </cell>
        </row>
        <row r="5200">
          <cell r="A5200">
            <v>40578</v>
          </cell>
          <cell r="B5200" t="str">
            <v>INSUMO NACIONAL CAIXA</v>
          </cell>
          <cell r="C5200" t="str">
            <v>PARAFUSO, COMUM, ASTM A307, SEXTAVADO, DIAMETRO 1/2" (12,7 MM) X 25,4 MM (1") (COLETADO CAIXA)</v>
          </cell>
          <cell r="D5200" t="str">
            <v>CENTO</v>
          </cell>
          <cell r="E5200">
            <v>47.08</v>
          </cell>
        </row>
        <row r="5201">
          <cell r="A5201">
            <v>40579</v>
          </cell>
          <cell r="B5201" t="str">
            <v>INSUMO NACIONAL CAIXA</v>
          </cell>
          <cell r="C5201" t="str">
            <v>PARAFUSO, COMUM, ASTM A307, SEXTAVADO, DIAMETRO 1/4Â” (6,3 MM) X 25,4 MM (1Â”) (COLETADO CAIXA).</v>
          </cell>
          <cell r="D5201" t="str">
            <v>CENTO</v>
          </cell>
          <cell r="E5201">
            <v>19.8</v>
          </cell>
        </row>
        <row r="5202">
          <cell r="A5202">
            <v>40580</v>
          </cell>
          <cell r="B5202" t="str">
            <v>INSUMO NACIONAL CAIXA</v>
          </cell>
          <cell r="C5202" t="str">
            <v>PARAFUSO, AUTO ATARRACHANTE, CABECA CHATA, FENDA SIMPLES, 1/4" (6,35 MM) X 25 MM (COLETADO CAIXA)</v>
          </cell>
          <cell r="D5202" t="str">
            <v>CENTO</v>
          </cell>
          <cell r="E5202">
            <v>23.54</v>
          </cell>
        </row>
        <row r="5203">
          <cell r="A5203">
            <v>40581</v>
          </cell>
          <cell r="B5203" t="str">
            <v>INSUMO NACIONAL CAIXA</v>
          </cell>
          <cell r="C5203" t="str">
            <v>PISO DE CONCRETO - MODELO BLOCO UNIEURO 2 FUROS/PISOGRAMA/CONCREGRAMA, *35  CM X 25* CM, E =  *6* CM, COR NATURAL (COLETADO CAIXA)</v>
          </cell>
          <cell r="D5203" t="str">
            <v>M2</v>
          </cell>
          <cell r="E5203">
            <v>32.79</v>
          </cell>
        </row>
        <row r="5204">
          <cell r="A5204">
            <v>40582</v>
          </cell>
          <cell r="B5204" t="str">
            <v>INSUMO NACIONAL CAIXA</v>
          </cell>
          <cell r="C5204" t="str">
            <v>PISO INTERTRAVADO DE CONCRETO - MODELO BLOCO UNIEURO 2 FUROS/PISOGRAMA/CONCREGRAMA, *35  CM X 25* CM, E =  *8* CM, COR NATURAL (COLETADO CAIXA)</v>
          </cell>
          <cell r="D5204" t="str">
            <v>M2</v>
          </cell>
          <cell r="E5204">
            <v>36.89</v>
          </cell>
        </row>
        <row r="5205">
          <cell r="A5205">
            <v>40585</v>
          </cell>
          <cell r="B5205" t="str">
            <v>INSUMO NACIONAL CAIXA</v>
          </cell>
          <cell r="C5205" t="str">
            <v>PISO INTERTRAVADO DE CONCRETO - MODELO RETANGULAR/TIJOLINHO/PAVER/HOLANDES/PARALELEPIPEDO, 20 CM X 10 CM, E = 10 CM, RESISTENCIA DE 35 MPA (NBR 9781), COR NATURAL (COLETADO CAIXA)</v>
          </cell>
          <cell r="D5205" t="str">
            <v>M2</v>
          </cell>
          <cell r="E5205">
            <v>45.09</v>
          </cell>
        </row>
        <row r="5206">
          <cell r="A5206">
            <v>40588</v>
          </cell>
          <cell r="B5206" t="str">
            <v>INSUMO NACIONAL CAIXA</v>
          </cell>
          <cell r="C5206" t="str">
            <v>PISO INTERTRAVADO DE CONCRETO - MODELO ONDA/16 FACES/UNISTEIN/PAVIS, *22 CM X *11 CM, E = 10 CM, RESISTENCIA DE 35 MPA (NBR 9781), COR NATURAL (COLETADO CAIXA)</v>
          </cell>
          <cell r="D5206" t="str">
            <v>M2</v>
          </cell>
          <cell r="E5206">
            <v>46.88</v>
          </cell>
        </row>
        <row r="5207">
          <cell r="A5207">
            <v>40589</v>
          </cell>
          <cell r="B5207" t="str">
            <v>INSUMO NACIONAL CAIXA</v>
          </cell>
          <cell r="C5207" t="str">
            <v>GABIAO TIPO CAIXA, MALHA HEXAGONAL 8 X 10 CM (ZN/AL), FIO DE2,7 MM, DIMENSOES 5,0 X 1,0 X 1,0 M (C X L X A) (COLETADO CAIXA)</v>
          </cell>
          <cell r="D5207" t="str">
            <v>M3</v>
          </cell>
          <cell r="E5207">
            <v>169.03</v>
          </cell>
        </row>
        <row r="5208">
          <cell r="A5208">
            <v>40591</v>
          </cell>
          <cell r="B5208" t="str">
            <v>INSUMO NACIONAL CAIXA</v>
          </cell>
          <cell r="C5208" t="str">
            <v>GABIAO TIPO CAIXA, MALHA HEXAGONAL 8 X 10 CM (ZN/AL), FIO DE2,7 MM, DIMENSOES 2,0 X 1,0 X 1,0 M (C X L X A) (COLETADO CAIXA)</v>
          </cell>
          <cell r="D5208" t="str">
            <v>M3</v>
          </cell>
          <cell r="E5208">
            <v>168.2</v>
          </cell>
        </row>
        <row r="5209">
          <cell r="A5209">
            <v>40592</v>
          </cell>
          <cell r="B5209" t="str">
            <v>INSUMO NACIONAL CAIXA</v>
          </cell>
          <cell r="C5209" t="str">
            <v>GABIAO TIPO CAIXA, MALHA HEXAGONAL 8 X 10 CM (ZN/AL), FIO DE2,7 MM, DIMENSOES 5,0 X 1,0 X 0,5 M (C X L X A) (COLETADO CAIXA)</v>
          </cell>
          <cell r="D5209" t="str">
            <v>M3</v>
          </cell>
          <cell r="E5209">
            <v>239.78</v>
          </cell>
        </row>
        <row r="5210">
          <cell r="A5210">
            <v>40593</v>
          </cell>
          <cell r="B5210" t="str">
            <v>INSUMO NACIONAL CAIXA</v>
          </cell>
          <cell r="C5210" t="str">
            <v>GABIAO TIPO CAIXA PARA SOLO REFORCADO, MALHA HEXAGONAL 8 X 10 CM (ZN/ AL + PVC), FIO 2,7 MM, DIMENSOES 2,0 X 1,0 X 0,5 M, COM CAUDA DE 4,0 M (COLETADO CAIXA)</v>
          </cell>
          <cell r="D5210" t="str">
            <v>M3</v>
          </cell>
          <cell r="E5210">
            <v>358.15</v>
          </cell>
        </row>
        <row r="5211">
          <cell r="A5211">
            <v>40594</v>
          </cell>
          <cell r="B5211" t="str">
            <v>INSUMO NACIONAL CAIXA</v>
          </cell>
          <cell r="C5211" t="str">
            <v>GABIAO TIPO CAIXA PARA SOLO REFORCADO, MALHA HEXAGONAL 8 X 10 CM (ZN/ AL + PVC), FIO 2,7 MM, DIMENSOES 2,0 X 1,0 X 1,0 M, COM CAUDA DE 4,0 M (COLETADO CAIXA)</v>
          </cell>
          <cell r="D5211" t="str">
            <v>M3</v>
          </cell>
          <cell r="E5211">
            <v>216.08</v>
          </cell>
        </row>
        <row r="5212">
          <cell r="A5212">
            <v>40595</v>
          </cell>
          <cell r="B5212" t="str">
            <v>INSUMO NACIONAL CAIXA</v>
          </cell>
          <cell r="C5212" t="str">
            <v>GABIAO TIPO CAIXA TRAPEZOIDAL, MALHA HEXAGONAL 10 X 12 CM (ZN/AL + PVC) FIO 2,7 MM, FACE COM 65 GRAUS, DIMENSOES 2,0 x 1,5 x 1,0 M (C X L X A) (COLETADO CAIXA)</v>
          </cell>
          <cell r="D5212" t="str">
            <v>M3</v>
          </cell>
          <cell r="E5212">
            <v>145.19999999999999</v>
          </cell>
        </row>
        <row r="5213">
          <cell r="A5213">
            <v>40596</v>
          </cell>
          <cell r="B5213" t="str">
            <v>INSUMO NACIONAL CAIXA</v>
          </cell>
          <cell r="C5213" t="str">
            <v>AGREGADO RECICLADO (RCD), CLASSE A CINZA, TIPO RACHAO RECICLADO (COLETADO CAIXA)</v>
          </cell>
          <cell r="D5213" t="str">
            <v>M3</v>
          </cell>
          <cell r="E5213">
            <v>23.59</v>
          </cell>
        </row>
        <row r="5214">
          <cell r="A5214">
            <v>40598</v>
          </cell>
          <cell r="B5214" t="str">
            <v>INSUMO NACIONAL CAIXA</v>
          </cell>
          <cell r="C5214" t="str">
            <v>PERFIL UDC ("U" DOBRADO DE CHAPA) SIMPLES DE ACO LAMINADO, GALVANIZADO, ASTM A36, 127 X 50 MM, E= 3 MM</v>
          </cell>
          <cell r="D5214" t="str">
            <v>KG</v>
          </cell>
          <cell r="E5214">
            <v>4.57</v>
          </cell>
        </row>
        <row r="5215">
          <cell r="A5215">
            <v>40599</v>
          </cell>
          <cell r="B5215" t="str">
            <v>INSUMO NACIONAL CAIXA</v>
          </cell>
          <cell r="C5215" t="str">
            <v>GABIAO MANTA (COLCHAO) MALHA HEXAGONAL 6 X 8 CM(ZN/AL + PVC), FIO 2,0 MM, DIMENSOES 5,0 X 2,0 X 0,17 M (C X L X A) (COLETADO CAIXA)</v>
          </cell>
          <cell r="D5215" t="str">
            <v>M2</v>
          </cell>
          <cell r="E5215">
            <v>78.58</v>
          </cell>
        </row>
        <row r="5216">
          <cell r="A5216">
            <v>40600</v>
          </cell>
          <cell r="B5216" t="str">
            <v>INSUMO NACIONAL CAIXA</v>
          </cell>
          <cell r="C5216" t="str">
            <v>GABIAO MANTA (COLCHAO) MALHA HEXAGONAL 6 X 8 CM (ZN/AL + PVC), FIO 2,0 MM, DIMENSOES 5,0 X 2,0 X 0,23 M (C X L X A) (COLETADO CAIXA)</v>
          </cell>
          <cell r="D5216" t="str">
            <v>M2</v>
          </cell>
          <cell r="E5216">
            <v>84.79</v>
          </cell>
        </row>
        <row r="5217">
          <cell r="A5217">
            <v>40601</v>
          </cell>
          <cell r="B5217" t="str">
            <v>INSUMO NACIONAL CAIXA</v>
          </cell>
          <cell r="C5217" t="str">
            <v>GABIAO MANTA (COLCHAO) MALHA HEXAGONAL 6 X 8 CM(ZN/AL + PVC), FIO 2,0 MM, DIMENSOES 5,0 X 2,0 X 0,30 M (C X L X A) (COLETADO CAIXA)</v>
          </cell>
          <cell r="D5217" t="str">
            <v>M2</v>
          </cell>
          <cell r="E5217">
            <v>93.08</v>
          </cell>
        </row>
        <row r="5218">
          <cell r="A5218">
            <v>40602</v>
          </cell>
          <cell r="B5218" t="str">
            <v>INSUMO NACIONAL CAIXA</v>
          </cell>
          <cell r="C5218" t="str">
            <v>APRUMADOR METALICO DE PILAR, COM ALTURA E ANGULO REGULAVEIS,EXTENSAO DE *1,50* A *2,80* M (LOCACAO) (COLETADO CAIXA)</v>
          </cell>
          <cell r="D5218" t="str">
            <v>MES</v>
          </cell>
          <cell r="E5218">
            <v>8.49</v>
          </cell>
        </row>
        <row r="5219">
          <cell r="A5219">
            <v>40604</v>
          </cell>
          <cell r="B5219" t="str">
            <v>INSUMO NACIONAL CAIXA</v>
          </cell>
          <cell r="C5219" t="str">
            <v>BARRA DE ANCORAGEM DE 0,80 M DE EXTENSAO, COM ROSCA DE 5/8",INCLUINDO PORCA E FLANGE (LOCACAO) (COLETADO CAIXA)</v>
          </cell>
          <cell r="D5219" t="str">
            <v>MES</v>
          </cell>
          <cell r="E5219">
            <v>1.4</v>
          </cell>
        </row>
        <row r="5220">
          <cell r="A5220">
            <v>40605</v>
          </cell>
          <cell r="B5220" t="str">
            <v>INSUMO NACIONAL CAIXA</v>
          </cell>
          <cell r="C5220" t="str">
            <v>PREGO DE ACO POLIDO COM CABECA DUPLA 17 X 27 (2 1/2 X 11) (COLETADO CAIXA)</v>
          </cell>
          <cell r="D5220" t="str">
            <v>KG</v>
          </cell>
          <cell r="E5220">
            <v>8.32</v>
          </cell>
        </row>
        <row r="5221">
          <cell r="A5221">
            <v>40606</v>
          </cell>
          <cell r="B5221" t="str">
            <v>INSUMO NACIONAL CAIXA</v>
          </cell>
          <cell r="C5221" t="str">
            <v>CRUZETA PARA ESCORA METALICA (LOCACAO) (COLETADO CAIXA)</v>
          </cell>
          <cell r="D5221" t="str">
            <v>MES</v>
          </cell>
          <cell r="E5221">
            <v>1.96</v>
          </cell>
        </row>
        <row r="5222">
          <cell r="A5222">
            <v>40607</v>
          </cell>
          <cell r="B5222" t="str">
            <v>INSUMO NACIONAL CAIXA</v>
          </cell>
          <cell r="C5222" t="str">
            <v>CANOPLA ACABAMENTO CROMADO PARA INSTALACAO DE SPRINKLER, SOBFORRO, 15 MM</v>
          </cell>
          <cell r="D5222" t="str">
            <v>UN</v>
          </cell>
          <cell r="E5222">
            <v>2.27</v>
          </cell>
        </row>
        <row r="5223">
          <cell r="A5223">
            <v>40608</v>
          </cell>
          <cell r="B5223" t="str">
            <v>INSUMO NACIONAL CAIXA</v>
          </cell>
          <cell r="C5223" t="str">
            <v>FORMA PLASTICA PARA LAJE NERVURADA, DIMENSOES *60* X *60* X*16* CM (LOCACAO) (COLETADO CAIXA)</v>
          </cell>
          <cell r="D5223" t="str">
            <v>MES</v>
          </cell>
          <cell r="E5223">
            <v>8.39</v>
          </cell>
        </row>
        <row r="5224">
          <cell r="A5224">
            <v>40609</v>
          </cell>
          <cell r="B5224" t="str">
            <v>INSUMO NACIONAL CAIXA</v>
          </cell>
          <cell r="C5224" t="str">
            <v>TORRE METALICA COMPLETA PARA UMA CARGA DE 8 TF (80 KN)  E PEDIREITO DE 6 M, INCLUINDO MODULOS , DIAGONAIS, SAPATAS E FORCADOS (LOCACAO) (COLETADO CAIXA)</v>
          </cell>
          <cell r="D5224" t="str">
            <v>MES</v>
          </cell>
          <cell r="E5224">
            <v>157</v>
          </cell>
        </row>
        <row r="5225">
          <cell r="A5225">
            <v>40610</v>
          </cell>
          <cell r="B5225" t="str">
            <v>INSUMO NACIONAL CAIXA</v>
          </cell>
          <cell r="C5225" t="str">
            <v>VIGA DE ESCORAMAENTO H20, DE MADEIRA, PESO DE 5,00 A 5,20 KG/M, COM EXTREMIDADES PLASTICAS (COLETADO CAIXA)</v>
          </cell>
          <cell r="D5225" t="str">
            <v>M</v>
          </cell>
          <cell r="E5225">
            <v>35.24</v>
          </cell>
        </row>
        <row r="5226">
          <cell r="A5226">
            <v>40611</v>
          </cell>
          <cell r="B5226" t="str">
            <v>INSUMO NACIONAL CAIXA</v>
          </cell>
          <cell r="C5226" t="str">
            <v>INTERRUPTOR SIMPLES 10A, 250V (APENAS MODULO) (COLETADO CAIXA)</v>
          </cell>
          <cell r="D5226" t="str">
            <v>UN</v>
          </cell>
          <cell r="E5226">
            <v>5.22</v>
          </cell>
        </row>
        <row r="5227">
          <cell r="A5227">
            <v>40613</v>
          </cell>
          <cell r="B5227" t="str">
            <v>INSUMO NACIONAL CAIXA</v>
          </cell>
          <cell r="C5227" t="str">
            <v>TOMADA 2P+T 10A, 250V  (APENAS MODULO) (COLETADO CAIXA)</v>
          </cell>
          <cell r="D5227" t="str">
            <v>UN</v>
          </cell>
          <cell r="E5227">
            <v>4.16</v>
          </cell>
        </row>
        <row r="5228">
          <cell r="A5228">
            <v>40614</v>
          </cell>
          <cell r="B5228" t="str">
            <v>INSUMO NACIONAL CAIXA</v>
          </cell>
          <cell r="C5228" t="str">
            <v>TOMADA 2P+T 20A, 250V  (APENAS MODULO) (COLETADO CAIXA)</v>
          </cell>
          <cell r="D5228" t="str">
            <v>UN</v>
          </cell>
          <cell r="E5228">
            <v>6.65</v>
          </cell>
        </row>
        <row r="5229">
          <cell r="A5229">
            <v>40615</v>
          </cell>
          <cell r="B5229" t="str">
            <v>INSUMO NACIONAL CAIXA</v>
          </cell>
          <cell r="C5229" t="str">
            <v>SUPORTE DE FIXACAO PARA ESPELHO / PLACA 4" X 2", PARA 3 MODULOS, PARA INSTALACAO DE TOMADAS E INTERRUPTORES (SOMENTE SUPORTE) (COLETADO CAIXA)</v>
          </cell>
          <cell r="D5229" t="str">
            <v>UN</v>
          </cell>
          <cell r="E5229">
            <v>0.97</v>
          </cell>
        </row>
        <row r="5230">
          <cell r="A5230">
            <v>40616</v>
          </cell>
          <cell r="B5230" t="str">
            <v>INSUMO NACIONAL CAIXA</v>
          </cell>
          <cell r="C5230" t="str">
            <v>ESPELHO / PLACA DE 3 POSTOS 4" X 2", PARA INSTALACAO DE TOMADAS E INTERRUPTORES (COLETADO CAIXA)</v>
          </cell>
          <cell r="D5230" t="str">
            <v>UN</v>
          </cell>
          <cell r="E5230">
            <v>2.2200000000000002</v>
          </cell>
        </row>
        <row r="5231">
          <cell r="A5231">
            <v>40617</v>
          </cell>
          <cell r="B5231" t="str">
            <v>INSUMO NACIONAL CAIXA</v>
          </cell>
          <cell r="C5231" t="str">
            <v>SUPORTE DE FIXACAO PARA ESPELHO / PLACA 4" X 4", PARA 6 MODULOS, PARA INSTALACAO DE TOMADAS E INTERRUPTORES (SOMENTE SUPORTE) (COLETADO CAIXA)</v>
          </cell>
          <cell r="D5231" t="str">
            <v>UN</v>
          </cell>
          <cell r="E5231">
            <v>2.0699999999999998</v>
          </cell>
        </row>
        <row r="5232">
          <cell r="A5232">
            <v>40618</v>
          </cell>
          <cell r="B5232" t="str">
            <v>INSUMO NACIONAL CAIXA</v>
          </cell>
          <cell r="C5232" t="str">
            <v>ESPELHO / PLACA DE 6 POSTOS 4" X 4", PARA INSTALACAO DE TOMADAS E INTERRUPTORES (COLETADO CAIXA)</v>
          </cell>
          <cell r="D5232" t="str">
            <v>UN</v>
          </cell>
          <cell r="E5232">
            <v>5.18</v>
          </cell>
        </row>
        <row r="5233">
          <cell r="A5233">
            <v>40619</v>
          </cell>
          <cell r="B5233" t="str">
            <v>INSUMO NACIONAL CAIXA</v>
          </cell>
          <cell r="C5233" t="str">
            <v>PERFIL "U" UDC (U DOBRADO DE CHAPA) DE ACO LAMINADO, GALVANIZADO, ASTM A36, 127 X 50, E= 3 MM (COLETADO CAIXA)</v>
          </cell>
          <cell r="D5233" t="str">
            <v>KG</v>
          </cell>
          <cell r="E5233">
            <v>4.95</v>
          </cell>
        </row>
        <row r="5234">
          <cell r="A5234">
            <v>40620</v>
          </cell>
          <cell r="B5234" t="str">
            <v>INSUMO NACIONAL CAIXA</v>
          </cell>
          <cell r="C5234" t="str">
            <v>PREGO DE ACO POLIDO COM CABECA 22 X 48 (4 1/4 X 5) (COLETADOCAIXA)</v>
          </cell>
          <cell r="D5234" t="str">
            <v>KG</v>
          </cell>
          <cell r="E5234">
            <v>6.97</v>
          </cell>
        </row>
        <row r="5235">
          <cell r="A5235">
            <v>40624</v>
          </cell>
          <cell r="B5235" t="str">
            <v>INSUMO NACIONAL CAIXA</v>
          </cell>
          <cell r="C5235" t="str">
            <v>TUBO ACO PRETO SEM COSTURA 1 1/2", E= *3,68 MM, SCHEDULE 40,4,05 KG/M</v>
          </cell>
          <cell r="D5235" t="str">
            <v>M</v>
          </cell>
          <cell r="E5235">
            <v>35.799999999999997</v>
          </cell>
        </row>
        <row r="5236">
          <cell r="A5236">
            <v>40625</v>
          </cell>
          <cell r="B5236" t="str">
            <v>INSUMO NACIONAL CAIXA</v>
          </cell>
          <cell r="C5236" t="str">
            <v>VIGA SANDUICHE METALICA VAZADA PARA TRAVAMENTO DE PILARES, DIMENSOES: ALTURA DE *8* CM, LARGURA DE *6* CM E EXTENSAO DE2 M (LOCACAO) (COLETADO CAIXA)</v>
          </cell>
          <cell r="D5236" t="str">
            <v>MES</v>
          </cell>
          <cell r="E5236">
            <v>3</v>
          </cell>
        </row>
        <row r="5237">
          <cell r="A5237">
            <v>40631</v>
          </cell>
          <cell r="B5237" t="str">
            <v>INSUMO NACIONAL CAIXA</v>
          </cell>
          <cell r="C5237" t="str">
            <v>CHAPA PARA EMENDA DE VIGA, EM ACO GROSSO, QUALIDADE ESTRUTURAL, BITOLA 3/16 , E=4,75 MM, 4 FUROS, LARGURA 45 MM, COMPRIMENTO 500 MM  (COLETADO CAIXA)</v>
          </cell>
          <cell r="D5237" t="str">
            <v>PAR</v>
          </cell>
          <cell r="E5237">
            <v>34.06</v>
          </cell>
        </row>
        <row r="5238">
          <cell r="A5238">
            <v>40635</v>
          </cell>
          <cell r="B5238" t="str">
            <v>INSUMO NACIONAL CAIXA</v>
          </cell>
          <cell r="C5238" t="str">
            <v>ESCAVADEIRA HIDRAULICA SOBRE ESTEIRA, COM GARRA GIRATORIA DEMANDIBULAS, PESO OPERACIONAL ENTRE 22,00 E 25,50 TON, POTENCIA LIQUIDA ENTRE 150 E 160 HP</v>
          </cell>
          <cell r="D5238" t="str">
            <v>UN</v>
          </cell>
          <cell r="E5238">
            <v>492462.6</v>
          </cell>
        </row>
        <row r="5239">
          <cell r="A5239">
            <v>40636</v>
          </cell>
          <cell r="B5239" t="str">
            <v>INSUMO NACIONAL CAIXA</v>
          </cell>
          <cell r="C5239" t="str">
            <v>ESCAVADEIRA HIDRAULICA SOBRE ESTEIRAS, CAPACIDADE DA CACAMBAENTRE 1,20 E 1,50 M3, PESO OPERACIONAL ENTRE 20,00 E 22,00TON, POTENCIA LIQUIDA ENTRE 150 E 155 HP, EQUIPADA COM CLAMSHELL.</v>
          </cell>
          <cell r="D5239" t="str">
            <v>UN</v>
          </cell>
          <cell r="E5239">
            <v>474087.6</v>
          </cell>
        </row>
        <row r="5240">
          <cell r="A5240">
            <v>40637</v>
          </cell>
          <cell r="B5240" t="str">
            <v>INSUMO NACIONAL CAIXA</v>
          </cell>
          <cell r="C5240" t="str">
            <v>MAQUINA DEMARCADORA DE FAIXA DE TRAFEGO A FRIO, AUTOPROPELIDA, MOTOR DIESEL 38 HP</v>
          </cell>
          <cell r="D5240" t="str">
            <v>UN</v>
          </cell>
          <cell r="E5240">
            <v>417046.48</v>
          </cell>
        </row>
        <row r="5241">
          <cell r="A5241">
            <v>40638</v>
          </cell>
          <cell r="B5241" t="str">
            <v>INSUMO NACIONAL CAIXA</v>
          </cell>
          <cell r="C5241" t="str">
            <v>MAQUINA REBOCAVEL DEMARCADORA DE FAIXA DE TRAFEGO A FRIO, COM CAPACIDADE DE 120 A 240 L.</v>
          </cell>
          <cell r="D5241" t="str">
            <v>UN</v>
          </cell>
          <cell r="E5241">
            <v>108988.15</v>
          </cell>
        </row>
        <row r="5242">
          <cell r="A5242">
            <v>40646</v>
          </cell>
          <cell r="B5242" t="str">
            <v>INSUMO NACIONAL CAIXA</v>
          </cell>
          <cell r="C5242" t="str">
            <v>INTERRUPTOR PARALELO 10A, 250V (APENAS MODULO)  (COLETADO CAIXA)</v>
          </cell>
          <cell r="D5242" t="str">
            <v>UN</v>
          </cell>
          <cell r="E5242">
            <v>7.22</v>
          </cell>
        </row>
        <row r="5243">
          <cell r="A5243">
            <v>40655</v>
          </cell>
          <cell r="B5243" t="str">
            <v>INSUMO REGIONAL GIGOVPO</v>
          </cell>
          <cell r="C5243" t="str">
            <v>SAIBRO PARA ATERRO  - DMT ATE 10KM</v>
          </cell>
          <cell r="D5243" t="str">
            <v>M3</v>
          </cell>
          <cell r="E5243">
            <v>40.659999999999997</v>
          </cell>
        </row>
        <row r="5244">
          <cell r="A5244">
            <v>40656</v>
          </cell>
          <cell r="B5244" t="str">
            <v>INSUMO NACIONAL CAIXA</v>
          </cell>
          <cell r="C5244" t="str">
            <v>PERFIL CARTOLA DE ACO GALVANIZADO, *20 X 30 X 10* MM, E =  0,8 MM (COLETADO CAIXA)</v>
          </cell>
          <cell r="D5244" t="str">
            <v>KG</v>
          </cell>
          <cell r="E5244">
            <v>5.36</v>
          </cell>
        </row>
        <row r="5245">
          <cell r="A5245">
            <v>40664</v>
          </cell>
          <cell r="B5245" t="str">
            <v>INSUMO NACIONAL CAIXA</v>
          </cell>
          <cell r="C5245" t="str">
            <v>PERFIL CARTOLA DE ACO GALVANIZADO, *20 X 30 X 10* MM, E =  0,8 MM</v>
          </cell>
          <cell r="D5245" t="str">
            <v>KG</v>
          </cell>
          <cell r="E5245">
            <v>3.92</v>
          </cell>
        </row>
        <row r="5246">
          <cell r="A5246">
            <v>40706</v>
          </cell>
          <cell r="B5246" t="str">
            <v>INSUMO NACIONAL CAIXA</v>
          </cell>
          <cell r="C5246" t="str">
            <v>TELA DE ARAME GALV REVESTIDO EM PVC, QUADRANGULAR / LOSANGULAR,  FIO 1,24 MM (18 BWG), BITOLA FINAL = *1,9* MM, MALHA  1,9 X 1,9  CM, H = 2 M</v>
          </cell>
          <cell r="D5246" t="str">
            <v>M2</v>
          </cell>
          <cell r="E5246">
            <v>23.08</v>
          </cell>
        </row>
        <row r="5247">
          <cell r="A5247">
            <v>40707</v>
          </cell>
          <cell r="B5247" t="str">
            <v>INSUMO NACIONAL CAIXA</v>
          </cell>
          <cell r="C5247" t="str">
            <v>TELA DE ARAME GALV REVESTIDO EM PVC, QUADRANGULAR / LOSANGULAR,  FIO 2,77 MM (12  BWG), MALHA  3 X 3 CM, H = 2 M</v>
          </cell>
          <cell r="D5247" t="str">
            <v>M2</v>
          </cell>
          <cell r="E5247">
            <v>45.88</v>
          </cell>
        </row>
        <row r="5248">
          <cell r="A5248">
            <v>40789</v>
          </cell>
          <cell r="B5248" t="str">
            <v>INSUMO NACIONAL CAIXA</v>
          </cell>
          <cell r="C5248" t="str">
            <v>PERFURATRIZ MANUAL, TORQUE MAXIMO 83 N.M, POTENCIA 5 CV, COMDIAMETRO MAXIMO 4" (NAO INCLUI SUPORTE / CHASSI)</v>
          </cell>
          <cell r="D5248" t="str">
            <v>UN</v>
          </cell>
          <cell r="E5248">
            <v>6342.38</v>
          </cell>
        </row>
        <row r="5249">
          <cell r="A5249">
            <v>40805</v>
          </cell>
          <cell r="B5249" t="str">
            <v>INSUMO NACIONAL CAIXA</v>
          </cell>
          <cell r="C5249" t="str">
            <v>DESENHISTA DETALHISTA (MENSALISTA)</v>
          </cell>
          <cell r="D5249" t="str">
            <v>MES</v>
          </cell>
          <cell r="E5249">
            <v>2982.87</v>
          </cell>
        </row>
        <row r="5250">
          <cell r="A5250">
            <v>40806</v>
          </cell>
          <cell r="B5250" t="str">
            <v>INSUMO NACIONAL CAIXA</v>
          </cell>
          <cell r="C5250" t="str">
            <v>DESENHISTA COPISTA (MENSALISTA)</v>
          </cell>
          <cell r="D5250" t="str">
            <v>MES</v>
          </cell>
          <cell r="E5250">
            <v>2452.5500000000002</v>
          </cell>
        </row>
        <row r="5251">
          <cell r="A5251">
            <v>40807</v>
          </cell>
          <cell r="B5251" t="str">
            <v>INSUMO NACIONAL CAIXA</v>
          </cell>
          <cell r="C5251" t="str">
            <v>DESENHISTA PROJETISTA (MENSALISTA)</v>
          </cell>
          <cell r="D5251" t="str">
            <v>MES</v>
          </cell>
          <cell r="E5251">
            <v>4458.8</v>
          </cell>
        </row>
        <row r="5252">
          <cell r="A5252">
            <v>40808</v>
          </cell>
          <cell r="B5252" t="str">
            <v>INSUMO NACIONAL CAIXA</v>
          </cell>
          <cell r="C5252" t="str">
            <v>DESENHISTA TECNICO AUXILIAR (MENSALISTA)</v>
          </cell>
          <cell r="D5252" t="str">
            <v>MES</v>
          </cell>
          <cell r="E5252">
            <v>2422.1999999999998</v>
          </cell>
        </row>
        <row r="5253">
          <cell r="A5253">
            <v>40809</v>
          </cell>
          <cell r="B5253" t="str">
            <v>INSUMO NACIONAL CAIXA</v>
          </cell>
          <cell r="C5253" t="str">
            <v>ALMOXARIFE (MENSALISTA)</v>
          </cell>
          <cell r="D5253" t="str">
            <v>MES</v>
          </cell>
          <cell r="E5253">
            <v>3016.81</v>
          </cell>
        </row>
        <row r="5254">
          <cell r="A5254">
            <v>40810</v>
          </cell>
          <cell r="B5254" t="str">
            <v>INSUMO NACIONAL CAIXA</v>
          </cell>
          <cell r="C5254" t="str">
            <v>APONTADOR OU APROPRIADOR (MENSALISTA)</v>
          </cell>
          <cell r="D5254" t="str">
            <v>MES</v>
          </cell>
          <cell r="E5254">
            <v>2850.14</v>
          </cell>
        </row>
        <row r="5255">
          <cell r="A5255">
            <v>40811</v>
          </cell>
          <cell r="B5255" t="str">
            <v>INSUMO NACIONAL CAIXA</v>
          </cell>
          <cell r="C5255" t="str">
            <v>ENGENHEIRO CIVIL DE OBRA JUNIOR (MENSALISTA)</v>
          </cell>
          <cell r="D5255" t="str">
            <v>MES</v>
          </cell>
          <cell r="E5255">
            <v>12821.46</v>
          </cell>
        </row>
        <row r="5256">
          <cell r="A5256">
            <v>40812</v>
          </cell>
          <cell r="B5256" t="str">
            <v>INSUMO NACIONAL CAIXA</v>
          </cell>
          <cell r="C5256" t="str">
            <v>AUXILIAR DE ESCRITORIO (MENSALISTA)</v>
          </cell>
          <cell r="D5256" t="str">
            <v>MES</v>
          </cell>
          <cell r="E5256">
            <v>2276.87</v>
          </cell>
        </row>
        <row r="5257">
          <cell r="A5257">
            <v>40813</v>
          </cell>
          <cell r="B5257" t="str">
            <v>INSUMO NACIONAL CAIXA</v>
          </cell>
          <cell r="C5257" t="str">
            <v>ENGENHEIRO CIVIL DE OBRA PLENO (MENSALISTA)</v>
          </cell>
          <cell r="D5257" t="str">
            <v>MES</v>
          </cell>
          <cell r="E5257">
            <v>16148.03</v>
          </cell>
        </row>
        <row r="5258">
          <cell r="A5258">
            <v>40814</v>
          </cell>
          <cell r="B5258" t="str">
            <v>INSUMO NACIONAL CAIXA</v>
          </cell>
          <cell r="C5258" t="str">
            <v>ENGENHEIRO CIVIL DE OBRA SENIOR (MENSALISTA)</v>
          </cell>
          <cell r="D5258" t="str">
            <v>MES</v>
          </cell>
          <cell r="E5258">
            <v>21212.55</v>
          </cell>
        </row>
        <row r="5259">
          <cell r="A5259">
            <v>40815</v>
          </cell>
          <cell r="B5259" t="str">
            <v>INSUMO NACIONAL CAIXA</v>
          </cell>
          <cell r="C5259" t="str">
            <v>ARQUITETO JUNIOR (MENSALISTA)</v>
          </cell>
          <cell r="D5259" t="str">
            <v>MES</v>
          </cell>
          <cell r="E5259">
            <v>12118.06</v>
          </cell>
        </row>
        <row r="5260">
          <cell r="A5260">
            <v>40816</v>
          </cell>
          <cell r="B5260" t="str">
            <v>INSUMO NACIONAL CAIXA</v>
          </cell>
          <cell r="C5260" t="str">
            <v>ARQUITETO PLENO (MENSALISTA)</v>
          </cell>
          <cell r="D5260" t="str">
            <v>MES</v>
          </cell>
          <cell r="E5260">
            <v>13905.79</v>
          </cell>
        </row>
        <row r="5261">
          <cell r="A5261">
            <v>40817</v>
          </cell>
          <cell r="B5261" t="str">
            <v>INSUMO NACIONAL CAIXA</v>
          </cell>
          <cell r="C5261" t="str">
            <v>ARQUITETO SENIOR (MENSALISTA)</v>
          </cell>
          <cell r="D5261" t="str">
            <v>MES</v>
          </cell>
          <cell r="E5261">
            <v>16474.849999999999</v>
          </cell>
        </row>
        <row r="5262">
          <cell r="A5262">
            <v>40818</v>
          </cell>
          <cell r="B5262" t="str">
            <v>INSUMO NACIONAL CAIXA</v>
          </cell>
          <cell r="C5262" t="str">
            <v>ENCARREGADO GERAL DE OBRAS (MENSALISTA)</v>
          </cell>
          <cell r="D5262" t="str">
            <v>MES</v>
          </cell>
          <cell r="E5262">
            <v>6554.03</v>
          </cell>
        </row>
        <row r="5263">
          <cell r="A5263">
            <v>40819</v>
          </cell>
          <cell r="B5263" t="str">
            <v>INSUMO NACIONAL CAIXA</v>
          </cell>
          <cell r="C5263" t="str">
            <v>MESTRE DE OBRAS (MENSALISTA)</v>
          </cell>
          <cell r="D5263" t="str">
            <v>MES</v>
          </cell>
          <cell r="E5263">
            <v>10923.38</v>
          </cell>
        </row>
        <row r="5264">
          <cell r="A5264">
            <v>40820</v>
          </cell>
          <cell r="B5264" t="str">
            <v>INSUMO NACIONAL CAIXA</v>
          </cell>
          <cell r="C5264" t="str">
            <v>TOPOGRAFO (MENSALISTA)</v>
          </cell>
          <cell r="D5264" t="str">
            <v>MES</v>
          </cell>
          <cell r="E5264">
            <v>4287.6400000000003</v>
          </cell>
        </row>
        <row r="5265">
          <cell r="A5265">
            <v>40824</v>
          </cell>
          <cell r="B5265" t="str">
            <v>INSUMO NACIONAL CAIXA</v>
          </cell>
          <cell r="C5265" t="str">
            <v>VEICULO TIPO COMERCIAL LEVE 2.5 MANUAL, 6 VELOCIDADES, DIESEL, CAPACIDADE *1800* KG, POTENCIA 130 CV, PARA 3 PASSAGEIROS</v>
          </cell>
          <cell r="D5265" t="str">
            <v>UN</v>
          </cell>
          <cell r="E5265">
            <v>61540.47</v>
          </cell>
        </row>
        <row r="5266">
          <cell r="A5266">
            <v>40843</v>
          </cell>
          <cell r="B5266" t="str">
            <v>INSUMO NACIONAL CAIXA</v>
          </cell>
          <cell r="C5266" t="str">
            <v>PARAFUSO, ASTM A307 - GRAU A, SEXTAVADO, ZINCADO, DIAMETRO 3/8" X 1" (9,52 MM X 25,4 MM)</v>
          </cell>
          <cell r="D5266" t="str">
            <v>CENTO</v>
          </cell>
          <cell r="E5266">
            <v>18.809999999999999</v>
          </cell>
        </row>
        <row r="5267">
          <cell r="A5267">
            <v>40861</v>
          </cell>
          <cell r="B5267" t="str">
            <v>INSUMO NACIONAL CAIXA</v>
          </cell>
          <cell r="C5267" t="str">
            <v>TRANSPORTE - MENSALISTA (ENCARGOS COMPLEMENTARES) (COLETADOCAIXA)</v>
          </cell>
          <cell r="D5267" t="str">
            <v>MES</v>
          </cell>
          <cell r="E5267">
            <v>121.74</v>
          </cell>
        </row>
        <row r="5268">
          <cell r="A5268">
            <v>40862</v>
          </cell>
          <cell r="B5268" t="str">
            <v>INSUMO NACIONAL CAIXA</v>
          </cell>
          <cell r="C5268" t="str">
            <v>ALIMENTACAO - MENSALISTA (ENCARGOS COMPLEMENTARES) (COLETADOCAIXA)</v>
          </cell>
          <cell r="D5268" t="str">
            <v>MES</v>
          </cell>
          <cell r="E5268">
            <v>160</v>
          </cell>
        </row>
        <row r="5269">
          <cell r="A5269">
            <v>40863</v>
          </cell>
          <cell r="B5269" t="str">
            <v>INSUMO NACIONAL CAIXA</v>
          </cell>
          <cell r="C5269" t="str">
            <v>EXAMES - MENSALISTA (ENCARGOS COMPLEMENTARES (COLETADO CAIXA)</v>
          </cell>
          <cell r="D5269" t="str">
            <v>MES</v>
          </cell>
          <cell r="E5269">
            <v>56.87</v>
          </cell>
        </row>
        <row r="5270">
          <cell r="A5270">
            <v>40864</v>
          </cell>
          <cell r="B5270" t="str">
            <v>INSUMO NACIONAL CAIXA</v>
          </cell>
          <cell r="C5270" t="str">
            <v>SEGURO - MENSALISTA (ENCARGOS COMPLEMENTARES) (COLETADO CAIXA)</v>
          </cell>
          <cell r="D5270" t="str">
            <v>MES</v>
          </cell>
          <cell r="E5270">
            <v>12.97</v>
          </cell>
        </row>
        <row r="5271">
          <cell r="A5271">
            <v>40865</v>
          </cell>
          <cell r="B5271" t="str">
            <v>INSUMO NACIONAL CAIXA</v>
          </cell>
          <cell r="C5271" t="str">
            <v>TELHA DE CONCRETO TIPO CLASSICA, COR CINZA, COMPRIMENTO DE *42* CM,  RENDIMENTO DE *10* TELHAS/M2 (COLETADO CAIXA)</v>
          </cell>
          <cell r="D5271" t="str">
            <v>UN</v>
          </cell>
          <cell r="E5271">
            <v>2.2200000000000002</v>
          </cell>
        </row>
        <row r="5272">
          <cell r="A5272">
            <v>40866</v>
          </cell>
          <cell r="B5272" t="str">
            <v>INSUMO NACIONAL CAIXA</v>
          </cell>
          <cell r="C5272" t="str">
            <v>CUMEEIRA PARA TELHA DE CONCRETO, PARA 2 AGUAS DE TELHADO, COR CINZA, RENDIMENTO DE *3* TELHAS/M (COLETADO CAIXA)</v>
          </cell>
          <cell r="D5272" t="str">
            <v>UN</v>
          </cell>
          <cell r="E5272">
            <v>6.4</v>
          </cell>
        </row>
        <row r="5273">
          <cell r="A5273">
            <v>40867</v>
          </cell>
          <cell r="B5273" t="str">
            <v>INSUMO NACIONAL CAIXA</v>
          </cell>
          <cell r="C5273" t="str">
            <v>TELHA DE ALUMINIO COM ISOLAMENTO TERMOACUSTICO EM ESPUMA RIGIDA DE POLIURETANO (PU) INJETADO, E = 30 MM, DENSIDADE 35 KG/M3, COM DUAS FACES TRAPEZOIDAIS (NAO INCLUI ACESSORIOS DE FIXACAO) (COLETADO CAIXA)</v>
          </cell>
          <cell r="D5273" t="str">
            <v>M2</v>
          </cell>
          <cell r="E5273">
            <v>59.42</v>
          </cell>
        </row>
        <row r="5274">
          <cell r="A5274">
            <v>40868</v>
          </cell>
          <cell r="B5274" t="str">
            <v>INSUMO NACIONAL CAIXA</v>
          </cell>
          <cell r="C5274" t="str">
            <v>FELTRO EM LA DE ROCHA, 1 FACE REVESTIDA COM FILME DE POLIPROPILENO, EM ROLO, DENSIDADE = 32 KG/M3, E=*50* MM (COLETADO CAIXA)</v>
          </cell>
          <cell r="D5274" t="str">
            <v>M2</v>
          </cell>
          <cell r="E5274">
            <v>155.94</v>
          </cell>
        </row>
        <row r="5275">
          <cell r="A5275">
            <v>40869</v>
          </cell>
          <cell r="B5275" t="str">
            <v>INSUMO NACIONAL CAIXA</v>
          </cell>
          <cell r="C5275" t="str">
            <v>CALHA QUADRADA DE CHAPA DE ACO GALVANIZADA NUM 24, CORTE 33CM (COLETADO CAIXA)</v>
          </cell>
          <cell r="D5275" t="str">
            <v>M</v>
          </cell>
          <cell r="E5275">
            <v>13.4</v>
          </cell>
        </row>
        <row r="5276">
          <cell r="A5276">
            <v>40870</v>
          </cell>
          <cell r="B5276" t="str">
            <v>INSUMO NACIONAL CAIXA</v>
          </cell>
          <cell r="C5276" t="str">
            <v>CALHA QUADRADA DE CHAPA DE ACO GALVANIZADA NUM 24, CORTE 50CM (COLETADO CAIXA)</v>
          </cell>
          <cell r="D5276" t="str">
            <v>M</v>
          </cell>
          <cell r="E5276">
            <v>19.66</v>
          </cell>
        </row>
        <row r="5277">
          <cell r="A5277">
            <v>40871</v>
          </cell>
          <cell r="B5277" t="str">
            <v>INSUMO NACIONAL CAIXA</v>
          </cell>
          <cell r="C5277" t="str">
            <v>CALHA QUADRADA DE CHAPA DE ACO GALVANIZADA NUM 24, CORTE 100CM (COLETADO CAIXA)</v>
          </cell>
          <cell r="D5277" t="str">
            <v>M</v>
          </cell>
          <cell r="E5277">
            <v>37.590000000000003</v>
          </cell>
        </row>
        <row r="5278">
          <cell r="A5278">
            <v>40872</v>
          </cell>
          <cell r="B5278" t="str">
            <v>INSUMO NACIONAL CAIXA</v>
          </cell>
          <cell r="C5278" t="str">
            <v>RUFO INTERNO/EXTERNO DE CHAPA DE ACO GALVANIZADA NUM 24, CORTE 25 CM (COLETADO CAIXA)</v>
          </cell>
          <cell r="D5278" t="str">
            <v>M</v>
          </cell>
          <cell r="E5278">
            <v>8.9499999999999993</v>
          </cell>
        </row>
        <row r="5279">
          <cell r="A5279">
            <v>40874</v>
          </cell>
          <cell r="B5279" t="str">
            <v>INSUMO NACIONAL CAIXA</v>
          </cell>
          <cell r="C5279" t="str">
            <v>GANCHO L COM ROSCA PARA FIXAR TELHA EM MADEIRA 5/16" X 350 MM (COLETADO CAIXA)</v>
          </cell>
          <cell r="D5279" t="str">
            <v>UN</v>
          </cell>
          <cell r="E5279">
            <v>1.55</v>
          </cell>
        </row>
        <row r="5280">
          <cell r="A5280">
            <v>40875</v>
          </cell>
          <cell r="B5280" t="str">
            <v>INSUMO NACIONAL CAIXA</v>
          </cell>
          <cell r="C5280" t="str">
            <v>GRAMPO 80,  EM ACO GALVANIZADO, 12,9 X 14 MM (L X A) (COLETADO CAIXA)</v>
          </cell>
          <cell r="D5280" t="str">
            <v>MIL</v>
          </cell>
          <cell r="E5280">
            <v>2.19</v>
          </cell>
        </row>
        <row r="5281">
          <cell r="A5281">
            <v>40877</v>
          </cell>
          <cell r="B5281" t="str">
            <v>INSUMO NACIONAL CAIXA</v>
          </cell>
          <cell r="C5281" t="str">
            <v>MANTA ALUMINIZADA NAS DUAS FACES, PARA SUBCOBERTURA, E = *2*MM (COLETADO CAIXA)</v>
          </cell>
          <cell r="D5281" t="str">
            <v>M2</v>
          </cell>
          <cell r="E5281">
            <v>5.46</v>
          </cell>
        </row>
        <row r="5282">
          <cell r="A5282">
            <v>40878</v>
          </cell>
          <cell r="B5282" t="str">
            <v>INSUMO NACIONAL CAIXA</v>
          </cell>
          <cell r="C5282" t="str">
            <v>FITA ADESIVA ALUMINIZADA PARA INSTALACAO DE MANTAS DE SUBCOBERTURA, L = *5* CM (COLETADO CAIXA)</v>
          </cell>
          <cell r="D5282" t="str">
            <v>M</v>
          </cell>
          <cell r="E5282">
            <v>0.23</v>
          </cell>
        </row>
        <row r="5283">
          <cell r="A5283">
            <v>40908</v>
          </cell>
          <cell r="B5283" t="str">
            <v>INSUMO NACIONAL CAIXA</v>
          </cell>
          <cell r="C5283" t="str">
            <v>AUXILIAR DE ALMOXARIFE (MENSALISTA)</v>
          </cell>
          <cell r="D5283" t="str">
            <v>MES</v>
          </cell>
          <cell r="E5283">
            <v>2266.58</v>
          </cell>
        </row>
        <row r="5284">
          <cell r="A5284">
            <v>40909</v>
          </cell>
          <cell r="B5284" t="str">
            <v>INSUMO NACIONAL CAIXA</v>
          </cell>
          <cell r="C5284" t="str">
            <v>AJUDANTE DE SERRALHEIRO (MENSALISTA)</v>
          </cell>
          <cell r="D5284" t="str">
            <v>MES</v>
          </cell>
          <cell r="E5284">
            <v>1691.07</v>
          </cell>
        </row>
        <row r="5285">
          <cell r="A5285">
            <v>40910</v>
          </cell>
          <cell r="B5285" t="str">
            <v>INSUMO NACIONAL CAIXA</v>
          </cell>
          <cell r="C5285" t="str">
            <v>SERRALHEIRO (MENSALISTA)</v>
          </cell>
          <cell r="D5285" t="str">
            <v>MES</v>
          </cell>
          <cell r="E5285">
            <v>2248.41</v>
          </cell>
        </row>
        <row r="5286">
          <cell r="A5286">
            <v>40911</v>
          </cell>
          <cell r="B5286" t="str">
            <v>INSUMO NACIONAL CAIXA</v>
          </cell>
          <cell r="C5286" t="str">
            <v>ARMADOR (MENSALISTA)</v>
          </cell>
          <cell r="D5286" t="str">
            <v>MES</v>
          </cell>
          <cell r="E5286">
            <v>2379.5100000000002</v>
          </cell>
        </row>
        <row r="5287">
          <cell r="A5287">
            <v>40912</v>
          </cell>
          <cell r="B5287" t="str">
            <v>INSUMO NACIONAL CAIXA</v>
          </cell>
          <cell r="C5287" t="str">
            <v>AJUDANTE DE ARMADOR (MENSALISTA)</v>
          </cell>
          <cell r="D5287" t="str">
            <v>MES</v>
          </cell>
          <cell r="E5287">
            <v>1787.77</v>
          </cell>
        </row>
        <row r="5288">
          <cell r="A5288">
            <v>40913</v>
          </cell>
          <cell r="B5288" t="str">
            <v>INSUMO NACIONAL CAIXA</v>
          </cell>
          <cell r="C5288" t="str">
            <v>CARPINTEIRO AUXILIAR (MENSALISTA)</v>
          </cell>
          <cell r="D5288" t="str">
            <v>MES</v>
          </cell>
          <cell r="E5288">
            <v>1463.28</v>
          </cell>
        </row>
        <row r="5289">
          <cell r="A5289">
            <v>40914</v>
          </cell>
          <cell r="B5289" t="str">
            <v>INSUMO NACIONAL CAIXA</v>
          </cell>
          <cell r="C5289" t="str">
            <v>CARPINTEIRO DE FORMAS (MENSALISTA)</v>
          </cell>
          <cell r="D5289" t="str">
            <v>MES</v>
          </cell>
          <cell r="E5289">
            <v>2379.5100000000002</v>
          </cell>
        </row>
        <row r="5290">
          <cell r="A5290">
            <v>40915</v>
          </cell>
          <cell r="B5290" t="str">
            <v>INSUMO NACIONAL CAIXA</v>
          </cell>
          <cell r="C5290" t="str">
            <v>CARPINTEIRO DE ESQUADRIAS (MENSALISTA)</v>
          </cell>
          <cell r="D5290" t="str">
            <v>MES</v>
          </cell>
          <cell r="E5290">
            <v>2344.6799999999998</v>
          </cell>
        </row>
        <row r="5291">
          <cell r="A5291">
            <v>40916</v>
          </cell>
          <cell r="B5291" t="str">
            <v>INSUMO NACIONAL CAIXA</v>
          </cell>
          <cell r="C5291" t="str">
            <v>MARCENEIRO (MENSALISTA)</v>
          </cell>
          <cell r="D5291" t="str">
            <v>MES</v>
          </cell>
          <cell r="E5291">
            <v>2138.0300000000002</v>
          </cell>
        </row>
        <row r="5292">
          <cell r="A5292">
            <v>40918</v>
          </cell>
          <cell r="B5292" t="str">
            <v>INSUMO NACIONAL CAIXA</v>
          </cell>
          <cell r="C5292" t="str">
            <v>ELETRICISTA (MENSALISTA)</v>
          </cell>
          <cell r="D5292" t="str">
            <v>MES</v>
          </cell>
          <cell r="E5292">
            <v>2398.36</v>
          </cell>
        </row>
        <row r="5293">
          <cell r="A5293">
            <v>40919</v>
          </cell>
          <cell r="B5293" t="str">
            <v>INSUMO NACIONAL CAIXA</v>
          </cell>
          <cell r="C5293" t="str">
            <v>AJUDANTE DE ELETRICISTA (MENSALISTA)</v>
          </cell>
          <cell r="D5293" t="str">
            <v>MES</v>
          </cell>
          <cell r="E5293">
            <v>1718.57</v>
          </cell>
        </row>
        <row r="5294">
          <cell r="A5294">
            <v>40920</v>
          </cell>
          <cell r="B5294" t="str">
            <v>INSUMO NACIONAL CAIXA</v>
          </cell>
          <cell r="C5294" t="str">
            <v>BLASTER, DINAMITADOR OU CABO DE FOGO (MENSALISTA)</v>
          </cell>
          <cell r="D5294" t="str">
            <v>MES</v>
          </cell>
          <cell r="E5294">
            <v>2721.97</v>
          </cell>
        </row>
        <row r="5295">
          <cell r="A5295">
            <v>40921</v>
          </cell>
          <cell r="B5295" t="str">
            <v>INSUMO NACIONAL CAIXA</v>
          </cell>
          <cell r="C5295" t="str">
            <v>MONTADOR DE MAQUINAS (MENSALISTA)</v>
          </cell>
          <cell r="D5295" t="str">
            <v>MES</v>
          </cell>
          <cell r="E5295">
            <v>3272.03</v>
          </cell>
        </row>
        <row r="5296">
          <cell r="A5296">
            <v>40922</v>
          </cell>
          <cell r="B5296" t="str">
            <v>INSUMO NACIONAL CAIXA</v>
          </cell>
          <cell r="C5296" t="str">
            <v>ELETROTECNICO (MENSALISTA)</v>
          </cell>
          <cell r="D5296" t="str">
            <v>MES</v>
          </cell>
          <cell r="E5296">
            <v>3679.34</v>
          </cell>
        </row>
        <row r="5297">
          <cell r="A5297">
            <v>40923</v>
          </cell>
          <cell r="B5297" t="str">
            <v>INSUMO NACIONAL CAIXA</v>
          </cell>
          <cell r="C5297" t="str">
            <v>ELETRICISTA DE MANUTENCAO INDUSTRIAL (MENSALISTA)</v>
          </cell>
          <cell r="D5297" t="str">
            <v>MES</v>
          </cell>
          <cell r="E5297">
            <v>3089.94</v>
          </cell>
        </row>
        <row r="5298">
          <cell r="A5298">
            <v>40924</v>
          </cell>
          <cell r="B5298" t="str">
            <v>INSUMO NACIONAL CAIXA</v>
          </cell>
          <cell r="C5298" t="str">
            <v>MONTADOR DE ELETROELETRONICOS (MENSALISTA)</v>
          </cell>
          <cell r="D5298" t="str">
            <v>MES</v>
          </cell>
          <cell r="E5298">
            <v>2089.56</v>
          </cell>
        </row>
        <row r="5299">
          <cell r="A5299">
            <v>40925</v>
          </cell>
          <cell r="B5299" t="str">
            <v>INSUMO NACIONAL CAIXA</v>
          </cell>
          <cell r="C5299" t="str">
            <v>MECANICO DE REFRIGERACAO (MENSALISTA)</v>
          </cell>
          <cell r="D5299" t="str">
            <v>MES</v>
          </cell>
          <cell r="E5299">
            <v>2318.5700000000002</v>
          </cell>
        </row>
        <row r="5300">
          <cell r="A5300">
            <v>40927</v>
          </cell>
          <cell r="B5300" t="str">
            <v>INSUMO NACIONAL CAIXA</v>
          </cell>
          <cell r="C5300" t="str">
            <v>AUXILIAR DE ENCANADOR OU BOMBEIRO HIDRAULICO (MENSALISTA)</v>
          </cell>
          <cell r="D5300" t="str">
            <v>MES</v>
          </cell>
          <cell r="E5300">
            <v>1787.76</v>
          </cell>
        </row>
        <row r="5301">
          <cell r="A5301">
            <v>40928</v>
          </cell>
          <cell r="B5301" t="str">
            <v>INSUMO NACIONAL CAIXA</v>
          </cell>
          <cell r="C5301" t="str">
            <v>ENCANADOR OU BOMBEIRO HIDRAULICO (MENSALISTA)</v>
          </cell>
          <cell r="D5301" t="str">
            <v>MES</v>
          </cell>
          <cell r="E5301">
            <v>2379.5100000000002</v>
          </cell>
        </row>
        <row r="5302">
          <cell r="A5302">
            <v>40929</v>
          </cell>
          <cell r="B5302" t="str">
            <v>INSUMO NACIONAL CAIXA</v>
          </cell>
          <cell r="C5302" t="str">
            <v>INSTALADOR DE TUBULACOES (TUBOS/EQUIPAMENTOS) (MENSALISTA)</v>
          </cell>
          <cell r="D5302" t="str">
            <v>MES</v>
          </cell>
          <cell r="E5302">
            <v>3068.7</v>
          </cell>
        </row>
        <row r="5303">
          <cell r="A5303">
            <v>40930</v>
          </cell>
          <cell r="B5303" t="str">
            <v>INSUMO NACIONAL CAIXA</v>
          </cell>
          <cell r="C5303" t="str">
            <v>ASSENTADOR DE MANILHAS (MENSALISTA)</v>
          </cell>
          <cell r="D5303" t="str">
            <v>MES</v>
          </cell>
          <cell r="E5303">
            <v>3068.7</v>
          </cell>
        </row>
        <row r="5304">
          <cell r="A5304">
            <v>40931</v>
          </cell>
          <cell r="B5304" t="str">
            <v>INSUMO NACIONAL CAIXA</v>
          </cell>
          <cell r="C5304" t="str">
            <v>AUXILIAR TECNICO / ASSISTENTE DE ENGENHARIA (MENSALISTA)</v>
          </cell>
          <cell r="D5304" t="str">
            <v>MES</v>
          </cell>
          <cell r="E5304">
            <v>4140.3500000000004</v>
          </cell>
        </row>
        <row r="5305">
          <cell r="A5305">
            <v>40932</v>
          </cell>
          <cell r="B5305" t="str">
            <v>INSUMO NACIONAL CAIXA</v>
          </cell>
          <cell r="C5305" t="str">
            <v>LEITURISTA OU CADASTRISTA DE REDES DE AGUA E ESGOTO (MENSALISTA)</v>
          </cell>
          <cell r="D5305" t="str">
            <v>MES</v>
          </cell>
          <cell r="E5305">
            <v>3631.5</v>
          </cell>
        </row>
        <row r="5306">
          <cell r="A5306">
            <v>40934</v>
          </cell>
          <cell r="B5306" t="str">
            <v>INSUMO NACIONAL CAIXA</v>
          </cell>
          <cell r="C5306" t="str">
            <v>COORDENADOR / GERENTE DE OBRA (MENSALISTA)</v>
          </cell>
          <cell r="D5306" t="str">
            <v>MES</v>
          </cell>
          <cell r="E5306">
            <v>27621.119999999999</v>
          </cell>
        </row>
        <row r="5307">
          <cell r="A5307">
            <v>40935</v>
          </cell>
          <cell r="B5307" t="str">
            <v>INSUMO NACIONAL CAIXA</v>
          </cell>
          <cell r="C5307" t="str">
            <v>ARQUITETO PAISAGISTA (MENSALISTA)</v>
          </cell>
          <cell r="D5307" t="str">
            <v>MES</v>
          </cell>
          <cell r="E5307">
            <v>12118.06</v>
          </cell>
        </row>
        <row r="5308">
          <cell r="A5308">
            <v>40936</v>
          </cell>
          <cell r="B5308" t="str">
            <v>INSUMO NACIONAL CAIXA</v>
          </cell>
          <cell r="C5308" t="str">
            <v>ENGENHEIRO CIVIL JUNIOR (MENSALISTA)</v>
          </cell>
          <cell r="D5308" t="str">
            <v>MES</v>
          </cell>
          <cell r="E5308">
            <v>12821.46</v>
          </cell>
        </row>
        <row r="5309">
          <cell r="A5309">
            <v>40937</v>
          </cell>
          <cell r="B5309" t="str">
            <v>INSUMO NACIONAL CAIXA</v>
          </cell>
          <cell r="C5309" t="str">
            <v>ENGENHEIRO CIVIL PLENO (MENSALISTA)</v>
          </cell>
          <cell r="D5309" t="str">
            <v>MES</v>
          </cell>
          <cell r="E5309">
            <v>16202.14</v>
          </cell>
        </row>
        <row r="5310">
          <cell r="A5310">
            <v>40938</v>
          </cell>
          <cell r="B5310" t="str">
            <v>INSUMO NACIONAL CAIXA</v>
          </cell>
          <cell r="C5310" t="str">
            <v>ENGENHEIRO CIVIL SENIOR (MENSALISTA)</v>
          </cell>
          <cell r="D5310" t="str">
            <v>MES</v>
          </cell>
          <cell r="E5310">
            <v>21212.55</v>
          </cell>
        </row>
        <row r="5311">
          <cell r="A5311">
            <v>40939</v>
          </cell>
          <cell r="B5311" t="str">
            <v>INSUMO NACIONAL CAIXA</v>
          </cell>
          <cell r="C5311" t="str">
            <v>ENGENHEIRO ELETRICISTA (MENSALISTA)</v>
          </cell>
          <cell r="D5311" t="str">
            <v>MES</v>
          </cell>
          <cell r="E5311">
            <v>14806.15</v>
          </cell>
        </row>
        <row r="5312">
          <cell r="A5312">
            <v>40940</v>
          </cell>
          <cell r="B5312" t="str">
            <v>INSUMO NACIONAL CAIXA</v>
          </cell>
          <cell r="C5312" t="str">
            <v>ENGENHEIRO SANITARISTA (MENSALISTA)</v>
          </cell>
          <cell r="D5312" t="str">
            <v>MES</v>
          </cell>
          <cell r="E5312">
            <v>12819.3</v>
          </cell>
        </row>
        <row r="5313">
          <cell r="A5313">
            <v>40941</v>
          </cell>
          <cell r="B5313" t="str">
            <v>INSUMO NACIONAL CAIXA</v>
          </cell>
          <cell r="C5313" t="str">
            <v>ESTAGIARIO EM ENGENHARIA / ARQUITETURA (MENSALISTA)</v>
          </cell>
          <cell r="D5313" t="str">
            <v>MES</v>
          </cell>
          <cell r="E5313">
            <v>2666.44</v>
          </cell>
        </row>
        <row r="5314">
          <cell r="A5314">
            <v>40974</v>
          </cell>
          <cell r="B5314" t="str">
            <v>INSUMO NACIONAL CAIXA</v>
          </cell>
          <cell r="C5314" t="str">
            <v>MECANICO DE EQUIPAMENTOS PESADOS (MENSALISTA)</v>
          </cell>
          <cell r="D5314" t="str">
            <v>MES</v>
          </cell>
          <cell r="E5314">
            <v>3427.85</v>
          </cell>
        </row>
        <row r="5315">
          <cell r="A5315">
            <v>40975</v>
          </cell>
          <cell r="B5315" t="str">
            <v>INSUMO NACIONAL CAIXA</v>
          </cell>
          <cell r="C5315" t="str">
            <v>AUXILIAR DE MECANICO (MENSALISTA)</v>
          </cell>
          <cell r="D5315" t="str">
            <v>MES</v>
          </cell>
          <cell r="E5315">
            <v>1818.89</v>
          </cell>
        </row>
        <row r="5316">
          <cell r="A5316">
            <v>40976</v>
          </cell>
          <cell r="B5316" t="str">
            <v>INSUMO NACIONAL CAIXA</v>
          </cell>
          <cell r="C5316" t="str">
            <v>CAVOUQUEIRO OU OPERADOR DE PERFURATRIZ / ROMPEDOR (MENSALISTA)</v>
          </cell>
          <cell r="D5316" t="str">
            <v>MES</v>
          </cell>
          <cell r="E5316">
            <v>1944.77</v>
          </cell>
        </row>
        <row r="5317">
          <cell r="A5317">
            <v>40977</v>
          </cell>
          <cell r="B5317" t="str">
            <v>INSUMO NACIONAL CAIXA</v>
          </cell>
          <cell r="C5317" t="str">
            <v>MACARIQUEIRO (MENSALISTA)</v>
          </cell>
          <cell r="D5317" t="str">
            <v>MES</v>
          </cell>
          <cell r="E5317">
            <v>3427.85</v>
          </cell>
        </row>
        <row r="5318">
          <cell r="A5318">
            <v>40978</v>
          </cell>
          <cell r="B5318" t="str">
            <v>INSUMO NACIONAL CAIXA</v>
          </cell>
          <cell r="C5318" t="str">
            <v>OPERADOR DE COMPRESSOR DE AR OU COMPRESSORISTA (MENSALISTA)</v>
          </cell>
          <cell r="D5318" t="str">
            <v>MES</v>
          </cell>
          <cell r="E5318">
            <v>1866.61</v>
          </cell>
        </row>
        <row r="5319">
          <cell r="A5319">
            <v>40979</v>
          </cell>
          <cell r="B5319" t="str">
            <v>INSUMO NACIONAL CAIXA</v>
          </cell>
          <cell r="C5319" t="str">
            <v>OPERADOR DE JATO ABRASIVO OU JATISTA (MENSALISTA)</v>
          </cell>
          <cell r="D5319" t="str">
            <v>MES</v>
          </cell>
          <cell r="E5319">
            <v>1850.03</v>
          </cell>
        </row>
        <row r="5320">
          <cell r="A5320">
            <v>40980</v>
          </cell>
          <cell r="B5320" t="str">
            <v>INSUMO NACIONAL CAIXA</v>
          </cell>
          <cell r="C5320" t="str">
            <v>OPERADOR DE BATE-ESTACAS (MENSALISTA)</v>
          </cell>
          <cell r="D5320" t="str">
            <v>MES</v>
          </cell>
          <cell r="E5320">
            <v>2186.54</v>
          </cell>
        </row>
        <row r="5321">
          <cell r="A5321">
            <v>40981</v>
          </cell>
          <cell r="B5321" t="str">
            <v>INSUMO NACIONAL CAIXA</v>
          </cell>
          <cell r="C5321" t="str">
            <v>OPERADOR DE GUINCHO OU GUINCHEIRO (MENSALISTA)</v>
          </cell>
          <cell r="D5321" t="str">
            <v>MES</v>
          </cell>
          <cell r="E5321">
            <v>1723.91</v>
          </cell>
        </row>
        <row r="5322">
          <cell r="A5322">
            <v>40982</v>
          </cell>
          <cell r="B5322" t="str">
            <v>INSUMO NACIONAL CAIXA</v>
          </cell>
          <cell r="C5322" t="str">
            <v>OPERADOR DE MARTELETE OU MARTELETEIRO (MENSALISTA)</v>
          </cell>
          <cell r="D5322" t="str">
            <v>MES</v>
          </cell>
          <cell r="E5322">
            <v>1733.25</v>
          </cell>
        </row>
        <row r="5323">
          <cell r="A5323">
            <v>40983</v>
          </cell>
          <cell r="B5323" t="str">
            <v>INSUMO NACIONAL CAIXA</v>
          </cell>
          <cell r="C5323" t="str">
            <v>MONTADOR DE ESTRUTURAS METALICAS (MENSALISTA)</v>
          </cell>
          <cell r="D5323" t="str">
            <v>MES</v>
          </cell>
          <cell r="E5323">
            <v>1836.75</v>
          </cell>
        </row>
        <row r="5324">
          <cell r="A5324">
            <v>40984</v>
          </cell>
          <cell r="B5324" t="str">
            <v>INSUMO NACIONAL CAIXA</v>
          </cell>
          <cell r="C5324" t="str">
            <v>AJUDANTE DE ESTRUTURAS METALICAS (MENSALISTA)</v>
          </cell>
          <cell r="D5324" t="str">
            <v>MES</v>
          </cell>
          <cell r="E5324">
            <v>1164.04</v>
          </cell>
        </row>
        <row r="5325">
          <cell r="A5325">
            <v>40985</v>
          </cell>
          <cell r="B5325" t="str">
            <v>INSUMO NACIONAL CAIXA</v>
          </cell>
          <cell r="C5325" t="str">
            <v>RASTELEIRO (MENSALISTA)</v>
          </cell>
          <cell r="D5325" t="str">
            <v>MES</v>
          </cell>
          <cell r="E5325">
            <v>1240.6300000000001</v>
          </cell>
        </row>
        <row r="5326">
          <cell r="A5326">
            <v>40987</v>
          </cell>
          <cell r="B5326" t="str">
            <v>INSUMO NACIONAL CAIXA</v>
          </cell>
          <cell r="C5326" t="str">
            <v>OPERADOR DE ESCAVADEIRA (MENSALISTA)</v>
          </cell>
          <cell r="D5326" t="str">
            <v>MES</v>
          </cell>
          <cell r="E5326">
            <v>3186.51</v>
          </cell>
        </row>
        <row r="5327">
          <cell r="A5327">
            <v>40988</v>
          </cell>
          <cell r="B5327" t="str">
            <v>INSUMO NACIONAL CAIXA</v>
          </cell>
          <cell r="C5327" t="str">
            <v>MOTORISTA DE CAMINHAO-CARRETA (MENSALISTA)</v>
          </cell>
          <cell r="D5327" t="str">
            <v>MES</v>
          </cell>
          <cell r="E5327">
            <v>2700.17</v>
          </cell>
        </row>
        <row r="5328">
          <cell r="A5328">
            <v>40990</v>
          </cell>
          <cell r="B5328" t="str">
            <v>INSUMO NACIONAL CAIXA</v>
          </cell>
          <cell r="C5328" t="str">
            <v>MOTORISTA DE CARRO DE PASSEIO (MENSALISTA)</v>
          </cell>
          <cell r="D5328" t="str">
            <v>MES</v>
          </cell>
          <cell r="E5328">
            <v>2493.62</v>
          </cell>
        </row>
        <row r="5329">
          <cell r="A5329">
            <v>40992</v>
          </cell>
          <cell r="B5329" t="str">
            <v>INSUMO NACIONAL CAIXA</v>
          </cell>
          <cell r="C5329" t="str">
            <v>MOTORISTA OPERADOR DE CAMINHAO COM MUNCK (MENSALISTA)</v>
          </cell>
          <cell r="D5329" t="str">
            <v>MES</v>
          </cell>
          <cell r="E5329">
            <v>2955.84</v>
          </cell>
        </row>
        <row r="5330">
          <cell r="A5330">
            <v>40994</v>
          </cell>
          <cell r="B5330" t="str">
            <v>INSUMO NACIONAL CAIXA</v>
          </cell>
          <cell r="C5330" t="str">
            <v>MOTORISTA DE ONIBUS / MICRO-ONIBUS (MENSALISTA)</v>
          </cell>
          <cell r="D5330" t="str">
            <v>MES</v>
          </cell>
          <cell r="E5330">
            <v>2700.17</v>
          </cell>
        </row>
        <row r="5331">
          <cell r="A5331">
            <v>40998</v>
          </cell>
          <cell r="B5331" t="str">
            <v>INSUMO NACIONAL CAIXA</v>
          </cell>
          <cell r="C5331" t="str">
            <v>OPERADOR DE MAQUINAS E TRATORES DIVERSOS (TERRAPLANAGEM) (MENSALISTA)</v>
          </cell>
          <cell r="D5331" t="str">
            <v>MES</v>
          </cell>
          <cell r="E5331">
            <v>2671.98</v>
          </cell>
        </row>
        <row r="5332">
          <cell r="A5332">
            <v>41001</v>
          </cell>
          <cell r="B5332" t="str">
            <v>INSUMO NACIONAL CAIXA</v>
          </cell>
          <cell r="C5332" t="str">
            <v>OPERADOR DE USINA DE ASFALTO, DE SOLOS OU DE CONCRETO (MENSALISTA)</v>
          </cell>
          <cell r="D5332" t="str">
            <v>MES</v>
          </cell>
          <cell r="E5332">
            <v>2698.63</v>
          </cell>
        </row>
        <row r="5333">
          <cell r="A5333">
            <v>41002</v>
          </cell>
          <cell r="B5333" t="str">
            <v>INSUMO NACIONAL CAIXA</v>
          </cell>
          <cell r="C5333" t="str">
            <v>OPERADOR DE TRATOR - EXCLUSIVE AGROPECUARIA (MENSALISTA)</v>
          </cell>
          <cell r="D5333" t="str">
            <v>MES</v>
          </cell>
          <cell r="E5333">
            <v>2819.4</v>
          </cell>
        </row>
        <row r="5334">
          <cell r="A5334">
            <v>41012</v>
          </cell>
          <cell r="B5334" t="str">
            <v>INSUMO NACIONAL CAIXA</v>
          </cell>
          <cell r="C5334" t="str">
            <v>OPERADOR DE ROLO COMPACTADOR (MENSALISTA)</v>
          </cell>
          <cell r="D5334" t="str">
            <v>MES</v>
          </cell>
          <cell r="E5334">
            <v>2579.5700000000002</v>
          </cell>
        </row>
        <row r="5335">
          <cell r="A5335">
            <v>41024</v>
          </cell>
          <cell r="B5335" t="str">
            <v>INSUMO NACIONAL CAIXA</v>
          </cell>
          <cell r="C5335" t="str">
            <v>OPERADOR DE MOTONIVELADORA (MENSALISTA)</v>
          </cell>
          <cell r="D5335" t="str">
            <v>MES</v>
          </cell>
          <cell r="E5335">
            <v>4183.8500000000004</v>
          </cell>
        </row>
        <row r="5336">
          <cell r="A5336">
            <v>41026</v>
          </cell>
          <cell r="B5336" t="str">
            <v>INSUMO NACIONAL CAIXA</v>
          </cell>
          <cell r="C5336" t="str">
            <v>OPERADOR DE MOTO SCRAPER (MENSALISTA)</v>
          </cell>
          <cell r="D5336" t="str">
            <v>MES</v>
          </cell>
          <cell r="E5336">
            <v>4183.8500000000004</v>
          </cell>
        </row>
        <row r="5337">
          <cell r="A5337">
            <v>41029</v>
          </cell>
          <cell r="B5337" t="str">
            <v>INSUMO NACIONAL CAIXA</v>
          </cell>
          <cell r="C5337" t="str">
            <v>OPERADOR DE MESA VIBROACABADORA (MENSALISTA)</v>
          </cell>
          <cell r="D5337" t="str">
            <v>MES</v>
          </cell>
          <cell r="E5337">
            <v>2698.62</v>
          </cell>
        </row>
        <row r="5338">
          <cell r="A5338">
            <v>41031</v>
          </cell>
          <cell r="B5338" t="str">
            <v>INSUMO NACIONAL CAIXA</v>
          </cell>
          <cell r="C5338" t="str">
            <v>OPERADOR DE BETONEIRA (CAMINHAO) (MENSALISTA)</v>
          </cell>
          <cell r="D5338" t="str">
            <v>MES</v>
          </cell>
          <cell r="E5338">
            <v>2854.08</v>
          </cell>
        </row>
        <row r="5339">
          <cell r="A5339">
            <v>41033</v>
          </cell>
          <cell r="B5339" t="str">
            <v>INSUMO NACIONAL CAIXA</v>
          </cell>
          <cell r="C5339" t="str">
            <v>OPERADOR DE PA CARREGADEIRA (MENSALISTA)</v>
          </cell>
          <cell r="D5339" t="str">
            <v>MES</v>
          </cell>
          <cell r="E5339">
            <v>2994.13</v>
          </cell>
        </row>
        <row r="5340">
          <cell r="A5340">
            <v>41036</v>
          </cell>
          <cell r="B5340" t="str">
            <v>INSUMO NACIONAL CAIXA</v>
          </cell>
          <cell r="C5340" t="str">
            <v>OPERADOR DE GUINDASTE (MENSALISTA)</v>
          </cell>
          <cell r="D5340" t="str">
            <v>MES</v>
          </cell>
          <cell r="E5340">
            <v>3692.39</v>
          </cell>
        </row>
        <row r="5341">
          <cell r="A5341">
            <v>41038</v>
          </cell>
          <cell r="B5341" t="str">
            <v>INSUMO NACIONAL CAIXA</v>
          </cell>
          <cell r="C5341" t="str">
            <v>MOTORISTA DE CAMINHAO-BASCULANTE (MENSALISTA)</v>
          </cell>
          <cell r="D5341" t="str">
            <v>MES</v>
          </cell>
          <cell r="E5341">
            <v>2698.62</v>
          </cell>
        </row>
        <row r="5342">
          <cell r="A5342">
            <v>41040</v>
          </cell>
          <cell r="B5342" t="str">
            <v>INSUMO NACIONAL CAIXA</v>
          </cell>
          <cell r="C5342" t="str">
            <v>OPERADOR DE PAVIMENTADORA (MENSALISTA)</v>
          </cell>
          <cell r="D5342" t="str">
            <v>MES</v>
          </cell>
          <cell r="E5342">
            <v>2959.21</v>
          </cell>
        </row>
        <row r="5343">
          <cell r="A5343">
            <v>41043</v>
          </cell>
          <cell r="B5343" t="str">
            <v>INSUMO NACIONAL CAIXA</v>
          </cell>
          <cell r="C5343" t="str">
            <v>OPERADOR DE DEMARCADORA DE FAIXAS DE TRAFEGO (MENSALISTA)</v>
          </cell>
          <cell r="D5343" t="str">
            <v>MES</v>
          </cell>
          <cell r="E5343">
            <v>2959.21</v>
          </cell>
        </row>
        <row r="5344">
          <cell r="A5344">
            <v>41065</v>
          </cell>
          <cell r="B5344" t="str">
            <v>INSUMO NACIONAL CAIXA</v>
          </cell>
          <cell r="C5344" t="str">
            <v>PEDREIRO (MENSALISTA)</v>
          </cell>
          <cell r="D5344" t="str">
            <v>MES</v>
          </cell>
          <cell r="E5344">
            <v>2379.5100000000002</v>
          </cell>
        </row>
        <row r="5345">
          <cell r="A5345">
            <v>41066</v>
          </cell>
          <cell r="B5345" t="str">
            <v>INSUMO NACIONAL CAIXA</v>
          </cell>
          <cell r="C5345" t="str">
            <v>PASTILHEIRO (MENSALISTA)</v>
          </cell>
          <cell r="D5345" t="str">
            <v>MES</v>
          </cell>
          <cell r="E5345">
            <v>2872.43</v>
          </cell>
        </row>
        <row r="5346">
          <cell r="A5346">
            <v>41067</v>
          </cell>
          <cell r="B5346" t="str">
            <v>INSUMO NACIONAL CAIXA</v>
          </cell>
          <cell r="C5346" t="str">
            <v>MARMORISTA / GRANITEIRO (MENSALISTA)</v>
          </cell>
          <cell r="D5346" t="str">
            <v>MES</v>
          </cell>
          <cell r="E5346">
            <v>2241.35</v>
          </cell>
        </row>
        <row r="5347">
          <cell r="A5347">
            <v>41068</v>
          </cell>
          <cell r="B5347" t="str">
            <v>INSUMO NACIONAL CAIXA</v>
          </cell>
          <cell r="C5347" t="str">
            <v>CALCETEIRO  (MENSALISTA)</v>
          </cell>
          <cell r="D5347" t="str">
            <v>MES</v>
          </cell>
          <cell r="E5347">
            <v>2191.38</v>
          </cell>
        </row>
        <row r="5348">
          <cell r="A5348">
            <v>41069</v>
          </cell>
          <cell r="B5348" t="str">
            <v>INSUMO NACIONAL CAIXA</v>
          </cell>
          <cell r="C5348" t="str">
            <v>AZULEJISTA OU LADRILHEIRO (MENSALISTA)</v>
          </cell>
          <cell r="D5348" t="str">
            <v>MES</v>
          </cell>
          <cell r="E5348">
            <v>2163.6799999999998</v>
          </cell>
        </row>
        <row r="5349">
          <cell r="A5349">
            <v>41070</v>
          </cell>
          <cell r="B5349" t="str">
            <v>INSUMO NACIONAL CAIXA</v>
          </cell>
          <cell r="C5349" t="str">
            <v>TAQUEADOR OU TAQUEIRO (MENSALISTA)</v>
          </cell>
          <cell r="D5349" t="str">
            <v>MES</v>
          </cell>
          <cell r="E5349">
            <v>1953.54</v>
          </cell>
        </row>
        <row r="5350">
          <cell r="A5350">
            <v>41071</v>
          </cell>
          <cell r="B5350" t="str">
            <v>INSUMO NACIONAL CAIXA</v>
          </cell>
          <cell r="C5350" t="str">
            <v>AUXILIAR DE SERVICOS GERAIS (MENSALISTA)</v>
          </cell>
          <cell r="D5350" t="str">
            <v>MES</v>
          </cell>
          <cell r="E5350">
            <v>1579.87</v>
          </cell>
        </row>
        <row r="5351">
          <cell r="A5351">
            <v>41072</v>
          </cell>
          <cell r="B5351" t="str">
            <v>INSUMO NACIONAL CAIXA</v>
          </cell>
          <cell r="C5351" t="str">
            <v>AUXILIAR DE PEDREIRO (MENSALISTA)</v>
          </cell>
          <cell r="D5351" t="str">
            <v>MES</v>
          </cell>
          <cell r="E5351">
            <v>1732.27</v>
          </cell>
        </row>
        <row r="5352">
          <cell r="A5352">
            <v>41073</v>
          </cell>
          <cell r="B5352" t="str">
            <v>INSUMO NACIONAL CAIXA</v>
          </cell>
          <cell r="C5352" t="str">
            <v>VIDRACEIRO (MENSALISTA)</v>
          </cell>
          <cell r="D5352" t="str">
            <v>MES</v>
          </cell>
          <cell r="E5352">
            <v>2123.42</v>
          </cell>
        </row>
        <row r="5353">
          <cell r="A5353">
            <v>41074</v>
          </cell>
          <cell r="B5353" t="str">
            <v>INSUMO NACIONAL CAIXA</v>
          </cell>
          <cell r="C5353" t="str">
            <v>ESTUCADOR (MENSALISTA)</v>
          </cell>
          <cell r="D5353" t="str">
            <v>MES</v>
          </cell>
          <cell r="E5353">
            <v>2099.21</v>
          </cell>
        </row>
        <row r="5354">
          <cell r="A5354">
            <v>41075</v>
          </cell>
          <cell r="B5354" t="str">
            <v>INSUMO NACIONAL CAIXA</v>
          </cell>
          <cell r="C5354" t="str">
            <v>GESSEIRO (MENSALISTA)</v>
          </cell>
          <cell r="D5354" t="str">
            <v>MES</v>
          </cell>
          <cell r="E5354">
            <v>2099.21</v>
          </cell>
        </row>
        <row r="5355">
          <cell r="A5355">
            <v>41076</v>
          </cell>
          <cell r="B5355" t="str">
            <v>INSUMO NACIONAL CAIXA</v>
          </cell>
          <cell r="C5355" t="str">
            <v>IMPERMEABILIZADOR (MENSALISTA)</v>
          </cell>
          <cell r="D5355" t="str">
            <v>MES</v>
          </cell>
          <cell r="E5355">
            <v>2502.37</v>
          </cell>
        </row>
        <row r="5356">
          <cell r="A5356">
            <v>41077</v>
          </cell>
          <cell r="B5356" t="str">
            <v>INSUMO NACIONAL CAIXA</v>
          </cell>
          <cell r="C5356" t="str">
            <v>JARDINEIRO (MENSALISTA)</v>
          </cell>
          <cell r="D5356" t="str">
            <v>MES</v>
          </cell>
          <cell r="E5356">
            <v>1803.48</v>
          </cell>
        </row>
        <row r="5357">
          <cell r="A5357">
            <v>41078</v>
          </cell>
          <cell r="B5357" t="str">
            <v>INSUMO NACIONAL CAIXA</v>
          </cell>
          <cell r="C5357" t="str">
            <v>AUXILIAR DE AZULEJISTA (MENSALISTA)</v>
          </cell>
          <cell r="D5357" t="str">
            <v>MES</v>
          </cell>
          <cell r="E5357">
            <v>1625.61</v>
          </cell>
        </row>
        <row r="5358">
          <cell r="A5358">
            <v>41079</v>
          </cell>
          <cell r="B5358" t="str">
            <v>INSUMO NACIONAL CAIXA</v>
          </cell>
          <cell r="C5358" t="str">
            <v>PINTOR (MENSALISTA)</v>
          </cell>
          <cell r="D5358" t="str">
            <v>MES</v>
          </cell>
          <cell r="E5358">
            <v>2379.5100000000002</v>
          </cell>
        </row>
        <row r="5359">
          <cell r="A5359">
            <v>41080</v>
          </cell>
          <cell r="B5359" t="str">
            <v>INSUMO NACIONAL CAIXA</v>
          </cell>
          <cell r="C5359" t="str">
            <v>CALAFETADOR / CALAFATE (MENSALISTA)</v>
          </cell>
          <cell r="D5359" t="str">
            <v>MES</v>
          </cell>
          <cell r="E5359">
            <v>2229.31</v>
          </cell>
        </row>
        <row r="5360">
          <cell r="A5360">
            <v>41081</v>
          </cell>
          <cell r="B5360" t="str">
            <v>INSUMO NACIONAL CAIXA</v>
          </cell>
          <cell r="C5360" t="str">
            <v>PINTOR PARA TINTA EPOXI (MENSALISTA)</v>
          </cell>
          <cell r="D5360" t="str">
            <v>MES</v>
          </cell>
          <cell r="E5360">
            <v>2833.62</v>
          </cell>
        </row>
        <row r="5361">
          <cell r="A5361">
            <v>41082</v>
          </cell>
          <cell r="B5361" t="str">
            <v>INSUMO NACIONAL CAIXA</v>
          </cell>
          <cell r="C5361" t="str">
            <v>PINTOR DE LETREIROS (MENSALISTA)</v>
          </cell>
          <cell r="D5361" t="str">
            <v>MES</v>
          </cell>
          <cell r="E5361">
            <v>2515.13</v>
          </cell>
        </row>
        <row r="5362">
          <cell r="A5362">
            <v>41083</v>
          </cell>
          <cell r="B5362" t="str">
            <v>INSUMO NACIONAL CAIXA</v>
          </cell>
          <cell r="C5362" t="str">
            <v>AJUDANTE DE PINTOR (MENSALISTA)</v>
          </cell>
          <cell r="D5362" t="str">
            <v>MES</v>
          </cell>
          <cell r="E5362">
            <v>1791.91</v>
          </cell>
        </row>
        <row r="5363">
          <cell r="A5363">
            <v>41084</v>
          </cell>
          <cell r="B5363" t="str">
            <v>INSUMO NACIONAL CAIXA</v>
          </cell>
          <cell r="C5363" t="str">
            <v>SERVENTE DE OBRAS (MENSALISTA)</v>
          </cell>
          <cell r="D5363" t="str">
            <v>MES</v>
          </cell>
          <cell r="E5363">
            <v>1817.63</v>
          </cell>
        </row>
        <row r="5364">
          <cell r="A5364">
            <v>41085</v>
          </cell>
          <cell r="B5364" t="str">
            <v>INSUMO NACIONAL CAIXA</v>
          </cell>
          <cell r="C5364" t="str">
            <v>AJUDANTE ESPECIALIZADO (MENSALISTA)</v>
          </cell>
          <cell r="D5364" t="str">
            <v>MES</v>
          </cell>
          <cell r="E5364">
            <v>1977.81</v>
          </cell>
        </row>
        <row r="5365">
          <cell r="A5365">
            <v>41086</v>
          </cell>
          <cell r="B5365" t="str">
            <v>INSUMO NACIONAL CAIXA</v>
          </cell>
          <cell r="C5365" t="str">
            <v>AJUDANTE DE OPERACAO EM GERAL (MENSALISTA)</v>
          </cell>
          <cell r="D5365" t="str">
            <v>MES</v>
          </cell>
          <cell r="E5365">
            <v>1977.81</v>
          </cell>
        </row>
        <row r="5366">
          <cell r="A5366">
            <v>41087</v>
          </cell>
          <cell r="B5366" t="str">
            <v>INSUMO NACIONAL CAIXA</v>
          </cell>
          <cell r="C5366" t="str">
            <v>SOLDADOR (MENSALISTA)</v>
          </cell>
          <cell r="D5366" t="str">
            <v>MES</v>
          </cell>
          <cell r="E5366">
            <v>2635.94</v>
          </cell>
        </row>
        <row r="5367">
          <cell r="A5367">
            <v>41088</v>
          </cell>
          <cell r="B5367" t="str">
            <v>INSUMO NACIONAL CAIXA</v>
          </cell>
          <cell r="C5367" t="str">
            <v>SOLDADOR ELETRICO (PARA SOLDA A SER TESTADA COM RAIOS "X") (MENSALISTA)</v>
          </cell>
          <cell r="D5367" t="str">
            <v>MES</v>
          </cell>
          <cell r="E5367">
            <v>2878.81</v>
          </cell>
        </row>
        <row r="5368">
          <cell r="A5368">
            <v>41089</v>
          </cell>
          <cell r="B5368" t="str">
            <v>INSUMO NACIONAL CAIXA</v>
          </cell>
          <cell r="C5368" t="str">
            <v>TECNICO EM LABORATORIO E CAMPO DE CONSTRUCAO CIVIL (MENSALISTA)</v>
          </cell>
          <cell r="D5368" t="str">
            <v>MES</v>
          </cell>
          <cell r="E5368">
            <v>3910.13</v>
          </cell>
        </row>
        <row r="5369">
          <cell r="A5369">
            <v>41090</v>
          </cell>
          <cell r="B5369" t="str">
            <v>INSUMO NACIONAL CAIXA</v>
          </cell>
          <cell r="C5369" t="str">
            <v>AUXILIAR DE LABORATORISTA DE SOLOS E DE CONCRETO (MENSALISTA)</v>
          </cell>
          <cell r="D5369" t="str">
            <v>MES</v>
          </cell>
          <cell r="E5369">
            <v>1795.64</v>
          </cell>
        </row>
        <row r="5370">
          <cell r="A5370">
            <v>41091</v>
          </cell>
          <cell r="B5370" t="str">
            <v>INSUMO NACIONAL CAIXA</v>
          </cell>
          <cell r="C5370" t="str">
            <v>POCEIRO / ESCAVADOR DE VALAS E TUBULOES (MENSALISTA)</v>
          </cell>
          <cell r="D5370" t="str">
            <v>MES</v>
          </cell>
          <cell r="E5370">
            <v>2535.21</v>
          </cell>
        </row>
        <row r="5371">
          <cell r="A5371">
            <v>41092</v>
          </cell>
          <cell r="B5371" t="str">
            <v>INSUMO NACIONAL CAIXA</v>
          </cell>
          <cell r="C5371" t="str">
            <v>TECNICO EM SONDAGEM (MENSALISTA)</v>
          </cell>
          <cell r="D5371" t="str">
            <v>MES</v>
          </cell>
          <cell r="E5371">
            <v>4697.08</v>
          </cell>
        </row>
        <row r="5372">
          <cell r="A5372">
            <v>41093</v>
          </cell>
          <cell r="B5372" t="str">
            <v>INSUMO NACIONAL CAIXA</v>
          </cell>
          <cell r="C5372" t="str">
            <v>AUXILIAR DE TOPOGRAFO (MENSALISTA)</v>
          </cell>
          <cell r="D5372" t="str">
            <v>MES</v>
          </cell>
          <cell r="E5372">
            <v>3221.38</v>
          </cell>
        </row>
        <row r="5373">
          <cell r="A5373">
            <v>41094</v>
          </cell>
          <cell r="B5373" t="str">
            <v>INSUMO NACIONAL CAIXA</v>
          </cell>
          <cell r="C5373" t="str">
            <v>NIVELADOR (MENSALISTA)</v>
          </cell>
          <cell r="D5373" t="str">
            <v>MES</v>
          </cell>
          <cell r="E5373">
            <v>3481.95</v>
          </cell>
        </row>
        <row r="5374">
          <cell r="A5374">
            <v>41096</v>
          </cell>
          <cell r="B5374" t="str">
            <v>INSUMO NACIONAL CAIXA</v>
          </cell>
          <cell r="C5374" t="str">
            <v>VIGIA DIURNO (MENSALISTA)</v>
          </cell>
          <cell r="D5374" t="str">
            <v>MES</v>
          </cell>
          <cell r="E5374">
            <v>2212.12</v>
          </cell>
        </row>
        <row r="5375">
          <cell r="A5375">
            <v>41097</v>
          </cell>
          <cell r="B5375" t="str">
            <v>INSUMO NACIONAL CAIXA</v>
          </cell>
          <cell r="C5375" t="str">
            <v>TELHADOR ( MENSALISTA )</v>
          </cell>
          <cell r="D5375" t="str">
            <v>MES</v>
          </cell>
          <cell r="E5375">
            <v>2057.38</v>
          </cell>
        </row>
        <row r="5376">
          <cell r="A5376">
            <v>41757</v>
          </cell>
          <cell r="B5376" t="str">
            <v>INSUMO NACIONAL CAIXA</v>
          </cell>
          <cell r="C5376" t="str">
            <v>PULVERIZADOOR DE TINTA ELETRICO / MAQUINA DE PINTURA AIRLESS, VAZAO *2* L/MIN (COLETADO CAIXA)</v>
          </cell>
          <cell r="D5376" t="str">
            <v>UN</v>
          </cell>
          <cell r="E5376">
            <v>8014.28</v>
          </cell>
        </row>
        <row r="5377">
          <cell r="A5377">
            <v>41758</v>
          </cell>
          <cell r="B5377" t="str">
            <v>INSUMO NACIONAL CAIXA</v>
          </cell>
          <cell r="C5377" t="str">
            <v>CADEADO EM ACO INOX, LARGURA DE *50* MM, COM HASTE EM ACO TEMPERADO, SEM MOLA - CHAVES INCLUIDAS</v>
          </cell>
          <cell r="D5377" t="str">
            <v>UN</v>
          </cell>
          <cell r="E5377">
            <v>121.77</v>
          </cell>
        </row>
        <row r="5378">
          <cell r="A5378">
            <v>41776</v>
          </cell>
          <cell r="B5378" t="str">
            <v>INSUMO NACIONAL CAIXA</v>
          </cell>
          <cell r="C5378" t="str">
            <v>VIGIA NOTURNO, HORA EFETIVAMENTE TRABALHADA DE 22 H AS 5 H (COM ADICIONAL NOTURNO)</v>
          </cell>
          <cell r="D5378" t="str">
            <v>H</v>
          </cell>
          <cell r="E5378">
            <v>17.23</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Escritório">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49"/>
  <sheetViews>
    <sheetView topLeftCell="A19" workbookViewId="0">
      <selection activeCell="H30" sqref="H30"/>
    </sheetView>
  </sheetViews>
  <sheetFormatPr defaultRowHeight="15" x14ac:dyDescent="0.25"/>
  <cols>
    <col min="1" max="1" width="9.140625" style="132"/>
    <col min="2" max="2" width="41.28515625" style="132" bestFit="1" customWidth="1"/>
    <col min="3" max="3" width="12.140625" style="132" bestFit="1" customWidth="1"/>
    <col min="4" max="4" width="11.42578125" style="132" bestFit="1" customWidth="1"/>
    <col min="5" max="16384" width="9.140625" style="132"/>
  </cols>
  <sheetData>
    <row r="1" spans="1:4" ht="34.5" customHeight="1" thickBot="1" x14ac:dyDescent="0.3">
      <c r="A1" s="253" t="s">
        <v>540</v>
      </c>
      <c r="B1" s="254"/>
      <c r="C1" s="254"/>
      <c r="D1" s="255"/>
    </row>
    <row r="2" spans="1:4" ht="15.75" thickBot="1" x14ac:dyDescent="0.3">
      <c r="A2" s="133"/>
      <c r="B2" s="134"/>
      <c r="C2" s="134"/>
      <c r="D2" s="134"/>
    </row>
    <row r="3" spans="1:4" ht="15.75" thickBot="1" x14ac:dyDescent="0.3">
      <c r="A3" s="256" t="s">
        <v>408</v>
      </c>
      <c r="B3" s="257"/>
      <c r="C3" s="257"/>
      <c r="D3" s="258"/>
    </row>
    <row r="4" spans="1:4" x14ac:dyDescent="0.25">
      <c r="A4" s="135"/>
      <c r="B4" s="135"/>
      <c r="C4" s="135" t="s">
        <v>409</v>
      </c>
      <c r="D4" s="135" t="s">
        <v>410</v>
      </c>
    </row>
    <row r="5" spans="1:4" x14ac:dyDescent="0.25">
      <c r="A5" s="136" t="s">
        <v>411</v>
      </c>
      <c r="B5" s="137" t="s">
        <v>412</v>
      </c>
      <c r="C5" s="251" t="s">
        <v>413</v>
      </c>
      <c r="D5" s="252"/>
    </row>
    <row r="6" spans="1:4" x14ac:dyDescent="0.25">
      <c r="A6" s="136" t="s">
        <v>414</v>
      </c>
      <c r="B6" s="138" t="s">
        <v>415</v>
      </c>
      <c r="C6" s="139">
        <v>0</v>
      </c>
      <c r="D6" s="139">
        <v>0</v>
      </c>
    </row>
    <row r="7" spans="1:4" x14ac:dyDescent="0.25">
      <c r="A7" s="136" t="s">
        <v>416</v>
      </c>
      <c r="B7" s="138" t="s">
        <v>417</v>
      </c>
      <c r="C7" s="139">
        <v>1.4999999999999999E-2</v>
      </c>
      <c r="D7" s="139">
        <v>1.4999999999999999E-2</v>
      </c>
    </row>
    <row r="8" spans="1:4" x14ac:dyDescent="0.25">
      <c r="A8" s="136" t="s">
        <v>418</v>
      </c>
      <c r="B8" s="138" t="s">
        <v>419</v>
      </c>
      <c r="C8" s="139">
        <v>0.01</v>
      </c>
      <c r="D8" s="139">
        <v>0.01</v>
      </c>
    </row>
    <row r="9" spans="1:4" x14ac:dyDescent="0.25">
      <c r="A9" s="136" t="s">
        <v>420</v>
      </c>
      <c r="B9" s="138" t="s">
        <v>421</v>
      </c>
      <c r="C9" s="139">
        <v>6.0000000000000001E-3</v>
      </c>
      <c r="D9" s="139">
        <v>6.0000000000000001E-3</v>
      </c>
    </row>
    <row r="10" spans="1:4" x14ac:dyDescent="0.25">
      <c r="A10" s="136" t="s">
        <v>422</v>
      </c>
      <c r="B10" s="138" t="s">
        <v>423</v>
      </c>
      <c r="C10" s="139">
        <v>2E-3</v>
      </c>
      <c r="D10" s="139">
        <v>2E-3</v>
      </c>
    </row>
    <row r="11" spans="1:4" x14ac:dyDescent="0.25">
      <c r="A11" s="136" t="s">
        <v>424</v>
      </c>
      <c r="B11" s="138" t="s">
        <v>425</v>
      </c>
      <c r="C11" s="139">
        <v>2.5000000000000001E-2</v>
      </c>
      <c r="D11" s="139">
        <v>2.5000000000000001E-2</v>
      </c>
    </row>
    <row r="12" spans="1:4" x14ac:dyDescent="0.25">
      <c r="A12" s="136" t="s">
        <v>426</v>
      </c>
      <c r="B12" s="138" t="s">
        <v>427</v>
      </c>
      <c r="C12" s="139">
        <v>0.03</v>
      </c>
      <c r="D12" s="139">
        <v>0.03</v>
      </c>
    </row>
    <row r="13" spans="1:4" x14ac:dyDescent="0.25">
      <c r="A13" s="136" t="s">
        <v>428</v>
      </c>
      <c r="B13" s="138" t="s">
        <v>429</v>
      </c>
      <c r="C13" s="139">
        <v>0.08</v>
      </c>
      <c r="D13" s="139">
        <v>0.08</v>
      </c>
    </row>
    <row r="14" spans="1:4" x14ac:dyDescent="0.25">
      <c r="A14" s="259" t="s">
        <v>404</v>
      </c>
      <c r="B14" s="259"/>
      <c r="C14" s="140">
        <f>SUM(C6:C13)</f>
        <v>0.16799999999999998</v>
      </c>
      <c r="D14" s="140">
        <f>SUM(D6:D13)</f>
        <v>0.16799999999999998</v>
      </c>
    </row>
    <row r="15" spans="1:4" ht="15.75" thickBot="1" x14ac:dyDescent="0.3"/>
    <row r="16" spans="1:4" ht="15.75" thickBot="1" x14ac:dyDescent="0.3">
      <c r="A16" s="256" t="s">
        <v>430</v>
      </c>
      <c r="B16" s="257"/>
      <c r="C16" s="257"/>
      <c r="D16" s="258"/>
    </row>
    <row r="17" spans="1:4" x14ac:dyDescent="0.25">
      <c r="A17" s="135"/>
      <c r="B17" s="135"/>
      <c r="C17" s="135" t="s">
        <v>409</v>
      </c>
      <c r="D17" s="135" t="s">
        <v>410</v>
      </c>
    </row>
    <row r="18" spans="1:4" x14ac:dyDescent="0.25">
      <c r="A18" s="136" t="s">
        <v>431</v>
      </c>
      <c r="B18" s="137" t="s">
        <v>412</v>
      </c>
      <c r="C18" s="251" t="s">
        <v>413</v>
      </c>
      <c r="D18" s="252"/>
    </row>
    <row r="19" spans="1:4" x14ac:dyDescent="0.25">
      <c r="A19" s="136" t="s">
        <v>432</v>
      </c>
      <c r="B19" s="138" t="s">
        <v>433</v>
      </c>
      <c r="C19" s="139">
        <v>0.1794</v>
      </c>
      <c r="D19" s="139">
        <v>0</v>
      </c>
    </row>
    <row r="20" spans="1:4" x14ac:dyDescent="0.25">
      <c r="A20" s="136" t="s">
        <v>434</v>
      </c>
      <c r="B20" s="138" t="s">
        <v>435</v>
      </c>
      <c r="C20" s="139">
        <v>4.2500000000000003E-2</v>
      </c>
      <c r="D20" s="139">
        <v>0</v>
      </c>
    </row>
    <row r="21" spans="1:4" x14ac:dyDescent="0.25">
      <c r="A21" s="136" t="s">
        <v>436</v>
      </c>
      <c r="B21" s="138" t="s">
        <v>437</v>
      </c>
      <c r="C21" s="139">
        <v>9.1999999999999998E-3</v>
      </c>
      <c r="D21" s="139">
        <v>7.1000000000000004E-3</v>
      </c>
    </row>
    <row r="22" spans="1:4" x14ac:dyDescent="0.25">
      <c r="A22" s="136" t="s">
        <v>438</v>
      </c>
      <c r="B22" s="138" t="s">
        <v>439</v>
      </c>
      <c r="C22" s="139">
        <v>0.1081</v>
      </c>
      <c r="D22" s="139">
        <v>8.3299999999999999E-2</v>
      </c>
    </row>
    <row r="23" spans="1:4" x14ac:dyDescent="0.25">
      <c r="A23" s="136" t="s">
        <v>440</v>
      </c>
      <c r="B23" s="138" t="s">
        <v>441</v>
      </c>
      <c r="C23" s="139">
        <v>6.9999999999999999E-4</v>
      </c>
      <c r="D23" s="139">
        <v>5.9999999999999995E-4</v>
      </c>
    </row>
    <row r="24" spans="1:4" x14ac:dyDescent="0.25">
      <c r="A24" s="136" t="s">
        <v>442</v>
      </c>
      <c r="B24" s="138" t="s">
        <v>443</v>
      </c>
      <c r="C24" s="139">
        <v>7.1999999999999998E-3</v>
      </c>
      <c r="D24" s="139">
        <v>5.5999999999999999E-3</v>
      </c>
    </row>
    <row r="25" spans="1:4" x14ac:dyDescent="0.25">
      <c r="A25" s="136" t="s">
        <v>444</v>
      </c>
      <c r="B25" s="138" t="s">
        <v>445</v>
      </c>
      <c r="C25" s="139">
        <v>1.5299999999999999E-2</v>
      </c>
      <c r="D25" s="139">
        <v>0</v>
      </c>
    </row>
    <row r="26" spans="1:4" x14ac:dyDescent="0.25">
      <c r="A26" s="136" t="s">
        <v>446</v>
      </c>
      <c r="B26" s="138" t="s">
        <v>447</v>
      </c>
      <c r="C26" s="139">
        <v>1.1000000000000001E-3</v>
      </c>
      <c r="D26" s="139">
        <v>8.9999999999999998E-4</v>
      </c>
    </row>
    <row r="27" spans="1:4" x14ac:dyDescent="0.25">
      <c r="A27" s="136" t="s">
        <v>448</v>
      </c>
      <c r="B27" s="138" t="s">
        <v>449</v>
      </c>
      <c r="C27" s="139">
        <v>8.1100000000000005E-2</v>
      </c>
      <c r="D27" s="139">
        <v>6.25E-2</v>
      </c>
    </row>
    <row r="28" spans="1:4" x14ac:dyDescent="0.25">
      <c r="A28" s="136" t="s">
        <v>450</v>
      </c>
      <c r="B28" s="138" t="s">
        <v>451</v>
      </c>
      <c r="C28" s="139">
        <v>2.9999999999999997E-4</v>
      </c>
      <c r="D28" s="139">
        <v>2.0000000000000001E-4</v>
      </c>
    </row>
    <row r="29" spans="1:4" x14ac:dyDescent="0.25">
      <c r="A29" s="259" t="s">
        <v>404</v>
      </c>
      <c r="B29" s="259"/>
      <c r="C29" s="140">
        <f>SUM(C19:C28)</f>
        <v>0.44490000000000002</v>
      </c>
      <c r="D29" s="140">
        <f>SUM(D19:D28)</f>
        <v>0.16019999999999998</v>
      </c>
    </row>
    <row r="30" spans="1:4" ht="15.75" thickBot="1" x14ac:dyDescent="0.3"/>
    <row r="31" spans="1:4" ht="15.75" thickBot="1" x14ac:dyDescent="0.3">
      <c r="A31" s="256" t="s">
        <v>452</v>
      </c>
      <c r="B31" s="257"/>
      <c r="C31" s="257"/>
      <c r="D31" s="258"/>
    </row>
    <row r="32" spans="1:4" x14ac:dyDescent="0.25">
      <c r="A32" s="137"/>
      <c r="B32" s="137"/>
      <c r="C32" s="135" t="s">
        <v>409</v>
      </c>
      <c r="D32" s="135" t="s">
        <v>410</v>
      </c>
    </row>
    <row r="33" spans="1:4" x14ac:dyDescent="0.25">
      <c r="A33" s="137" t="s">
        <v>453</v>
      </c>
      <c r="B33" s="137" t="s">
        <v>412</v>
      </c>
      <c r="C33" s="251" t="s">
        <v>413</v>
      </c>
      <c r="D33" s="252"/>
    </row>
    <row r="34" spans="1:4" x14ac:dyDescent="0.25">
      <c r="A34" s="137" t="s">
        <v>454</v>
      </c>
      <c r="B34" s="138" t="s">
        <v>455</v>
      </c>
      <c r="C34" s="139">
        <v>4.7199999999999999E-2</v>
      </c>
      <c r="D34" s="139">
        <v>3.6400000000000002E-2</v>
      </c>
    </row>
    <row r="35" spans="1:4" x14ac:dyDescent="0.25">
      <c r="A35" s="137" t="s">
        <v>456</v>
      </c>
      <c r="B35" s="138" t="s">
        <v>457</v>
      </c>
      <c r="C35" s="139">
        <v>1.1000000000000001E-3</v>
      </c>
      <c r="D35" s="139">
        <v>8.9999999999999998E-4</v>
      </c>
    </row>
    <row r="36" spans="1:4" x14ac:dyDescent="0.25">
      <c r="A36" s="137" t="s">
        <v>458</v>
      </c>
      <c r="B36" s="138" t="s">
        <v>459</v>
      </c>
      <c r="C36" s="139">
        <v>4.7699999999999999E-2</v>
      </c>
      <c r="D36" s="139">
        <v>3.6700000000000003E-2</v>
      </c>
    </row>
    <row r="37" spans="1:4" x14ac:dyDescent="0.25">
      <c r="A37" s="137" t="s">
        <v>460</v>
      </c>
      <c r="B37" s="138" t="s">
        <v>461</v>
      </c>
      <c r="C37" s="139">
        <v>4.58E-2</v>
      </c>
      <c r="D37" s="139">
        <v>3.5299999999999998E-2</v>
      </c>
    </row>
    <row r="38" spans="1:4" x14ac:dyDescent="0.25">
      <c r="A38" s="137" t="s">
        <v>462</v>
      </c>
      <c r="B38" s="138" t="s">
        <v>463</v>
      </c>
      <c r="C38" s="139">
        <v>4.0000000000000001E-3</v>
      </c>
      <c r="D38" s="139">
        <v>3.0999999999999999E-3</v>
      </c>
    </row>
    <row r="39" spans="1:4" x14ac:dyDescent="0.25">
      <c r="A39" s="259" t="s">
        <v>404</v>
      </c>
      <c r="B39" s="259"/>
      <c r="C39" s="140">
        <f>SUM(C34:C38)</f>
        <v>0.14580000000000001</v>
      </c>
      <c r="D39" s="140">
        <f>SUM(D34:D38)</f>
        <v>0.11240000000000001</v>
      </c>
    </row>
    <row r="40" spans="1:4" ht="15.75" thickBot="1" x14ac:dyDescent="0.3"/>
    <row r="41" spans="1:4" ht="15.75" thickBot="1" x14ac:dyDescent="0.3">
      <c r="A41" s="256" t="s">
        <v>464</v>
      </c>
      <c r="B41" s="257"/>
      <c r="C41" s="257"/>
      <c r="D41" s="258"/>
    </row>
    <row r="42" spans="1:4" x14ac:dyDescent="0.25">
      <c r="A42" s="137"/>
      <c r="B42" s="137"/>
      <c r="C42" s="135" t="s">
        <v>409</v>
      </c>
      <c r="D42" s="135" t="s">
        <v>410</v>
      </c>
    </row>
    <row r="43" spans="1:4" x14ac:dyDescent="0.25">
      <c r="A43" s="137" t="s">
        <v>465</v>
      </c>
      <c r="B43" s="137" t="s">
        <v>412</v>
      </c>
      <c r="C43" s="251" t="s">
        <v>413</v>
      </c>
      <c r="D43" s="252"/>
    </row>
    <row r="44" spans="1:4" x14ac:dyDescent="0.25">
      <c r="A44" s="137" t="s">
        <v>466</v>
      </c>
      <c r="B44" s="138" t="s">
        <v>467</v>
      </c>
      <c r="C44" s="139">
        <v>7.4700000000000003E-2</v>
      </c>
      <c r="D44" s="139">
        <v>2.69E-2</v>
      </c>
    </row>
    <row r="45" spans="1:4" ht="54" customHeight="1" x14ac:dyDescent="0.25">
      <c r="A45" s="137" t="s">
        <v>468</v>
      </c>
      <c r="B45" s="141" t="s">
        <v>469</v>
      </c>
      <c r="C45" s="139">
        <v>4.0000000000000001E-3</v>
      </c>
      <c r="D45" s="139">
        <v>3.0999999999999999E-3</v>
      </c>
    </row>
    <row r="46" spans="1:4" x14ac:dyDescent="0.25">
      <c r="A46" s="259" t="s">
        <v>404</v>
      </c>
      <c r="B46" s="259"/>
      <c r="C46" s="140">
        <f>SUM(C44:C45)</f>
        <v>7.8700000000000006E-2</v>
      </c>
      <c r="D46" s="140">
        <f>SUM(D44:D45)</f>
        <v>0.03</v>
      </c>
    </row>
    <row r="48" spans="1:4" ht="15.75" thickBot="1" x14ac:dyDescent="0.3"/>
    <row r="49" spans="1:4" ht="15.75" thickBot="1" x14ac:dyDescent="0.3">
      <c r="A49" s="142"/>
      <c r="B49" s="143" t="s">
        <v>470</v>
      </c>
      <c r="C49" s="144">
        <f>SUM(C14,C29,C39,C46)</f>
        <v>0.83740000000000003</v>
      </c>
      <c r="D49" s="145">
        <f>SUM(D14,D29,D39,D46)</f>
        <v>0.47059999999999991</v>
      </c>
    </row>
  </sheetData>
  <mergeCells count="13">
    <mergeCell ref="A46:B46"/>
    <mergeCell ref="A29:B29"/>
    <mergeCell ref="A31:D31"/>
    <mergeCell ref="C33:D33"/>
    <mergeCell ref="A39:B39"/>
    <mergeCell ref="A41:D41"/>
    <mergeCell ref="C43:D43"/>
    <mergeCell ref="C18:D18"/>
    <mergeCell ref="A1:D1"/>
    <mergeCell ref="A3:D3"/>
    <mergeCell ref="C5:D5"/>
    <mergeCell ref="A14:B14"/>
    <mergeCell ref="A16:D16"/>
  </mergeCells>
  <printOptions horizontalCentered="1" verticalCentered="1"/>
  <pageMargins left="0.98425196850393704" right="0.98425196850393704" top="0.98425196850393704" bottom="0.98425196850393704" header="0.51181102362204722" footer="0.51181102362204722"/>
  <pageSetup paperSize="9" scale="90"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6"/>
  <sheetViews>
    <sheetView view="pageBreakPreview" zoomScaleNormal="100" zoomScaleSheetLayoutView="100" workbookViewId="0">
      <selection activeCell="C12" sqref="C12:E12"/>
    </sheetView>
  </sheetViews>
  <sheetFormatPr defaultRowHeight="15" x14ac:dyDescent="0.25"/>
  <cols>
    <col min="1" max="1" width="9.28515625" style="146" bestFit="1" customWidth="1"/>
    <col min="2" max="3" width="9.140625" style="146"/>
    <col min="4" max="4" width="34.42578125" style="146" customWidth="1"/>
    <col min="5" max="5" width="10.140625" style="146" bestFit="1" customWidth="1"/>
    <col min="6" max="6" width="9.28515625" style="147" bestFit="1" customWidth="1"/>
    <col min="7" max="7" width="9.28515625" style="146" bestFit="1" customWidth="1"/>
    <col min="8" max="8" width="9.28515625" style="148" bestFit="1" customWidth="1"/>
    <col min="9" max="9" width="9.140625" style="148"/>
    <col min="10" max="10" width="39" style="148" customWidth="1"/>
    <col min="11" max="12" width="9.140625" style="148"/>
    <col min="13" max="14" width="9.28515625" style="148" bestFit="1" customWidth="1"/>
    <col min="15" max="15" width="9.140625" style="148"/>
  </cols>
  <sheetData>
    <row r="1" spans="1:14" ht="15.75" thickBot="1" x14ac:dyDescent="0.3"/>
    <row r="2" spans="1:14" ht="16.5" thickBot="1" x14ac:dyDescent="0.3">
      <c r="B2" s="262" t="s">
        <v>471</v>
      </c>
      <c r="C2" s="263"/>
      <c r="D2" s="263"/>
      <c r="E2" s="263"/>
      <c r="F2" s="263"/>
      <c r="G2" s="264"/>
    </row>
    <row r="3" spans="1:14" ht="15.75" thickBot="1" x14ac:dyDescent="0.3"/>
    <row r="4" spans="1:14" ht="15.75" thickBot="1" x14ac:dyDescent="0.3">
      <c r="B4" s="265" t="s">
        <v>472</v>
      </c>
      <c r="C4" s="266"/>
      <c r="D4" s="267" t="s">
        <v>491</v>
      </c>
      <c r="E4" s="267"/>
      <c r="F4" s="267"/>
      <c r="G4" s="268"/>
    </row>
    <row r="5" spans="1:14" ht="15.75" thickBot="1" x14ac:dyDescent="0.3"/>
    <row r="6" spans="1:14" ht="15.75" thickBot="1" x14ac:dyDescent="0.3">
      <c r="B6" s="269" t="s">
        <v>473</v>
      </c>
      <c r="C6" s="270"/>
      <c r="D6" s="270"/>
      <c r="E6" s="149" t="s">
        <v>474</v>
      </c>
      <c r="F6" s="149" t="s">
        <v>475</v>
      </c>
      <c r="G6" s="150" t="s">
        <v>476</v>
      </c>
      <c r="J6" s="148" t="s">
        <v>477</v>
      </c>
      <c r="M6" s="148" t="s">
        <v>478</v>
      </c>
      <c r="N6" s="148" t="s">
        <v>476</v>
      </c>
    </row>
    <row r="7" spans="1:14" x14ac:dyDescent="0.25">
      <c r="A7" s="151" t="str">
        <f>CONCATENATE(LEFT($D$4,1),"a")</f>
        <v>6a</v>
      </c>
      <c r="B7" s="152" t="s">
        <v>479</v>
      </c>
      <c r="C7" s="271" t="str">
        <f>IF(E7&gt;G7,"ADM CENTRAL: ! FORA DOS LIMITES !",IF(E7&lt;F7,"ADM CENTRAL: ! FORA DOS LIMITES !","ADM CENTRAL:"))</f>
        <v>ADM CENTRAL:</v>
      </c>
      <c r="D7" s="272"/>
      <c r="E7" s="153">
        <v>3.43</v>
      </c>
      <c r="F7" s="154">
        <f>VLOOKUP(A7,$L$7:$N$46,2,FALSE)</f>
        <v>1.5</v>
      </c>
      <c r="G7" s="154">
        <f>VLOOKUP(A7,$L$7:$N$46,3,FALSE)</f>
        <v>4.49</v>
      </c>
      <c r="H7" s="148">
        <f>IF(E7&gt;G7,1,IF(E7&lt;F7,1,0))</f>
        <v>0</v>
      </c>
      <c r="J7" s="148" t="s">
        <v>480</v>
      </c>
      <c r="L7" s="148" t="s">
        <v>481</v>
      </c>
      <c r="M7" s="155">
        <v>3</v>
      </c>
      <c r="N7" s="155">
        <v>5.5</v>
      </c>
    </row>
    <row r="8" spans="1:14" x14ac:dyDescent="0.25">
      <c r="A8" s="151" t="str">
        <f>CONCATENATE(LEFT($D$4,1),"b")</f>
        <v>6b</v>
      </c>
      <c r="B8" s="156" t="s">
        <v>482</v>
      </c>
      <c r="C8" s="271" t="str">
        <f>IF(E8&gt;G8,"SEG. E GARANTIAS: ! FORA DOS LIMITES !",IF(E8&lt;F8,"SEG. E GARANTIAS: ! FORA DOS LIMITES !","SEGUROS E GARANTIAS:"))</f>
        <v>SEGUROS E GARANTIAS:</v>
      </c>
      <c r="D8" s="272"/>
      <c r="E8" s="153">
        <v>0.3</v>
      </c>
      <c r="F8" s="154">
        <f>VLOOKUP(A8,$L$7:$N$46,2,FALSE)</f>
        <v>0.3</v>
      </c>
      <c r="G8" s="154">
        <f>VLOOKUP(A8,$L$7:$N$46,3,FALSE)</f>
        <v>0.82</v>
      </c>
      <c r="H8" s="148">
        <f>IF(E8&gt;G8,1,IF(E8&lt;F8,1,0))</f>
        <v>0</v>
      </c>
      <c r="J8" s="148" t="s">
        <v>483</v>
      </c>
      <c r="L8" s="148" t="s">
        <v>484</v>
      </c>
      <c r="M8" s="155">
        <v>0.8</v>
      </c>
      <c r="N8" s="155">
        <v>1</v>
      </c>
    </row>
    <row r="9" spans="1:14" x14ac:dyDescent="0.25">
      <c r="A9" s="151" t="str">
        <f>CONCATENATE(LEFT($D$4,1),"c")</f>
        <v>6c</v>
      </c>
      <c r="B9" s="156" t="s">
        <v>485</v>
      </c>
      <c r="C9" s="271" t="str">
        <f>IF(E9&gt;G9,"RISCO: ! FORA DOS LIMITES !",IF(E9&lt;F9,"RISCO: ! FORA DOS LIMITES !","RISCO:"))</f>
        <v>RISCO:</v>
      </c>
      <c r="D9" s="272"/>
      <c r="E9" s="153">
        <v>0.89</v>
      </c>
      <c r="F9" s="154">
        <f>VLOOKUP(A9,$L$7:$N$46,2,FALSE)</f>
        <v>0.56000000000000005</v>
      </c>
      <c r="G9" s="154">
        <f>VLOOKUP(A9,$L$7:$N$46,3,FALSE)</f>
        <v>0.89</v>
      </c>
      <c r="H9" s="148">
        <f>IF(E9&gt;G9,1,IF(E9&lt;F9,1,0))</f>
        <v>0</v>
      </c>
      <c r="J9" s="148" t="s">
        <v>486</v>
      </c>
      <c r="L9" s="148" t="s">
        <v>487</v>
      </c>
      <c r="M9" s="155">
        <v>0.97</v>
      </c>
      <c r="N9" s="155">
        <v>1.27</v>
      </c>
    </row>
    <row r="10" spans="1:14" x14ac:dyDescent="0.25">
      <c r="A10" s="151" t="str">
        <f>CONCATENATE(LEFT($D$4,1),"d")</f>
        <v>6d</v>
      </c>
      <c r="B10" s="156" t="s">
        <v>488</v>
      </c>
      <c r="C10" s="271" t="str">
        <f>IF(E10&gt;G10,"DESP. FINANCEIRAS: ! FORA DOS LIMITES !",IF(E10&lt;F10,"DESP. FINANCEIRAS: ! FORA DOS LIMITES !","DESP. FINANCEIRAS:"))</f>
        <v>DESP. FINANCEIRAS:</v>
      </c>
      <c r="D10" s="272"/>
      <c r="E10" s="153">
        <v>0.94</v>
      </c>
      <c r="F10" s="154">
        <f>VLOOKUP(A10,$L$7:$N$46,2,FALSE)</f>
        <v>0.85</v>
      </c>
      <c r="G10" s="154">
        <f>VLOOKUP(A10,$L$7:$N$46,3,FALSE)</f>
        <v>1.1100000000000001</v>
      </c>
      <c r="H10" s="148">
        <f>IF(E10&gt;G10,1,IF(E10&lt;F10,1,0))</f>
        <v>0</v>
      </c>
      <c r="J10" s="148" t="s">
        <v>489</v>
      </c>
      <c r="L10" s="148" t="s">
        <v>490</v>
      </c>
      <c r="M10" s="155">
        <v>0.59</v>
      </c>
      <c r="N10" s="155">
        <v>1.39</v>
      </c>
    </row>
    <row r="11" spans="1:14" x14ac:dyDescent="0.25">
      <c r="A11" s="151" t="str">
        <f>CONCATENATE(LEFT($D$4,1),"e")</f>
        <v>6e</v>
      </c>
      <c r="B11" s="156" t="s">
        <v>146</v>
      </c>
      <c r="C11" s="271" t="str">
        <f>IF(E11&gt;G11,"LUCRO: ! FORA DOS LIMITES !",IF(E11&lt;F11,"LUCRO: ! FORA DOS LIMITES !","LUCRO:"))</f>
        <v>LUCRO:</v>
      </c>
      <c r="D11" s="272"/>
      <c r="E11" s="153">
        <v>4</v>
      </c>
      <c r="F11" s="154">
        <f>VLOOKUP(A11,$L$7:$N$46,2,FALSE)</f>
        <v>3.5</v>
      </c>
      <c r="G11" s="154">
        <f>VLOOKUP(A11,$L$7:$N$46,3,FALSE)</f>
        <v>6.22</v>
      </c>
      <c r="H11" s="148">
        <f>IF(E11&gt;G11,1,IF(E11&lt;F11,1,0))</f>
        <v>0</v>
      </c>
      <c r="J11" s="148" t="s">
        <v>491</v>
      </c>
      <c r="L11" s="148" t="s">
        <v>492</v>
      </c>
      <c r="M11" s="155">
        <v>6.16</v>
      </c>
      <c r="N11" s="155">
        <v>8.9600000000000009</v>
      </c>
    </row>
    <row r="12" spans="1:14" x14ac:dyDescent="0.25">
      <c r="A12" s="151"/>
      <c r="B12" s="156"/>
      <c r="C12" s="276" t="s">
        <v>493</v>
      </c>
      <c r="D12" s="277"/>
      <c r="E12" s="278"/>
      <c r="F12" s="157"/>
      <c r="G12" s="158"/>
      <c r="M12" s="155"/>
      <c r="N12" s="155"/>
    </row>
    <row r="13" spans="1:14" x14ac:dyDescent="0.25">
      <c r="A13" s="151"/>
      <c r="B13" s="156"/>
      <c r="C13" s="159" t="s">
        <v>494</v>
      </c>
      <c r="D13" s="160"/>
      <c r="E13" s="161">
        <v>0.56999999999999995</v>
      </c>
      <c r="F13" s="260" t="s">
        <v>495</v>
      </c>
      <c r="G13" s="261"/>
      <c r="M13" s="155"/>
      <c r="N13" s="155"/>
    </row>
    <row r="14" spans="1:14" x14ac:dyDescent="0.25">
      <c r="A14" s="151"/>
      <c r="B14" s="156"/>
      <c r="C14" s="159" t="s">
        <v>496</v>
      </c>
      <c r="D14" s="160"/>
      <c r="E14" s="161">
        <v>2.42</v>
      </c>
      <c r="F14" s="260" t="s">
        <v>495</v>
      </c>
      <c r="G14" s="261"/>
      <c r="M14" s="155"/>
      <c r="N14" s="155"/>
    </row>
    <row r="15" spans="1:14" x14ac:dyDescent="0.25">
      <c r="A15" s="151"/>
      <c r="B15" s="156"/>
      <c r="C15" s="159" t="s">
        <v>497</v>
      </c>
      <c r="D15" s="160"/>
      <c r="E15" s="153"/>
      <c r="F15" s="260" t="s">
        <v>495</v>
      </c>
      <c r="G15" s="261"/>
      <c r="M15" s="155"/>
      <c r="N15" s="155"/>
    </row>
    <row r="16" spans="1:14" x14ac:dyDescent="0.25">
      <c r="B16" s="156" t="s">
        <v>498</v>
      </c>
      <c r="C16" s="279" t="s">
        <v>499</v>
      </c>
      <c r="D16" s="280"/>
      <c r="E16" s="162">
        <f>E13+E15+E14</f>
        <v>2.9899999999999998</v>
      </c>
      <c r="F16" s="260" t="s">
        <v>495</v>
      </c>
      <c r="G16" s="261"/>
      <c r="L16" s="148" t="s">
        <v>500</v>
      </c>
      <c r="M16" s="155">
        <v>3.8</v>
      </c>
      <c r="N16" s="155">
        <v>4.67</v>
      </c>
    </row>
    <row r="17" spans="1:14" x14ac:dyDescent="0.25">
      <c r="B17" s="156" t="s">
        <v>498</v>
      </c>
      <c r="C17" s="279" t="s">
        <v>501</v>
      </c>
      <c r="D17" s="280"/>
      <c r="E17" s="161">
        <f>E16+4.5</f>
        <v>7.49</v>
      </c>
      <c r="F17" s="260" t="s">
        <v>502</v>
      </c>
      <c r="G17" s="261"/>
      <c r="L17" s="148" t="s">
        <v>503</v>
      </c>
      <c r="M17" s="155">
        <v>0.32</v>
      </c>
      <c r="N17" s="155">
        <v>0.74</v>
      </c>
    </row>
    <row r="18" spans="1:14" ht="15.75" thickBot="1" x14ac:dyDescent="0.3">
      <c r="L18" s="148" t="s">
        <v>504</v>
      </c>
      <c r="M18" s="155">
        <v>0.5</v>
      </c>
      <c r="N18" s="155">
        <v>0.97</v>
      </c>
    </row>
    <row r="19" spans="1:14" ht="15.75" thickBot="1" x14ac:dyDescent="0.3">
      <c r="B19" s="273" t="s">
        <v>505</v>
      </c>
      <c r="C19" s="274"/>
      <c r="D19" s="274"/>
      <c r="E19" s="275"/>
      <c r="L19" s="148" t="s">
        <v>506</v>
      </c>
      <c r="M19" s="155">
        <v>1.02</v>
      </c>
      <c r="N19" s="155">
        <v>1.21</v>
      </c>
    </row>
    <row r="20" spans="1:14" ht="15.75" thickBot="1" x14ac:dyDescent="0.3">
      <c r="B20" s="282"/>
      <c r="C20" s="284" t="s">
        <v>507</v>
      </c>
      <c r="D20" s="171" t="s">
        <v>508</v>
      </c>
      <c r="E20" s="286">
        <v>-1</v>
      </c>
      <c r="L20" s="148" t="s">
        <v>509</v>
      </c>
      <c r="M20" s="155">
        <v>6.64</v>
      </c>
      <c r="N20" s="155">
        <v>8.69</v>
      </c>
    </row>
    <row r="21" spans="1:14" ht="15.75" thickBot="1" x14ac:dyDescent="0.3">
      <c r="B21" s="283"/>
      <c r="C21" s="285"/>
      <c r="D21" s="164" t="s">
        <v>510</v>
      </c>
      <c r="E21" s="287"/>
      <c r="L21" s="148" t="s">
        <v>511</v>
      </c>
      <c r="M21" s="155">
        <v>3.43</v>
      </c>
      <c r="N21" s="155">
        <v>6.71</v>
      </c>
    </row>
    <row r="22" spans="1:14" ht="15.75" thickBot="1" x14ac:dyDescent="0.3">
      <c r="L22" s="148" t="s">
        <v>512</v>
      </c>
      <c r="M22" s="155">
        <v>0.28000000000000003</v>
      </c>
      <c r="N22" s="155">
        <v>0.75</v>
      </c>
    </row>
    <row r="23" spans="1:14" ht="15.75" thickBot="1" x14ac:dyDescent="0.3">
      <c r="B23" s="288" t="s">
        <v>513</v>
      </c>
      <c r="C23" s="289"/>
      <c r="D23" s="289"/>
      <c r="E23" s="289"/>
      <c r="F23" s="165" t="s">
        <v>475</v>
      </c>
      <c r="G23" s="166" t="s">
        <v>476</v>
      </c>
      <c r="L23" s="148" t="s">
        <v>514</v>
      </c>
      <c r="M23" s="155">
        <v>1</v>
      </c>
      <c r="N23" s="155">
        <v>1.74</v>
      </c>
    </row>
    <row r="24" spans="1:14" ht="15.75" x14ac:dyDescent="0.25">
      <c r="A24" s="151" t="str">
        <f>CONCATENATE(LEFT($D$4,1),"F")</f>
        <v>6F</v>
      </c>
      <c r="B24" s="290" t="str">
        <f>IF(E24&gt;G24,"BDI Sem Desoneração: ! FORA DOS LIMITES !",IF(E24&lt;F24,"BDI Sem Desoneração: ! FORA DOS LIMITES !","BDI Sem Desoneração:"))</f>
        <v>BDI Sem Desoneração:</v>
      </c>
      <c r="C24" s="290"/>
      <c r="D24" s="290"/>
      <c r="E24" s="167">
        <f>100*ROUND((((1+E7/100+E8/100+E9/100)*(1+E10/100)*(1+E11/100))/(1-E16/100))-1,4)</f>
        <v>13.209999999999999</v>
      </c>
      <c r="F24" s="154">
        <f>VLOOKUP(A24,$L$7:$N$46,2,FALSE)</f>
        <v>11.1</v>
      </c>
      <c r="G24" s="154">
        <f>VLOOKUP(A24,$L$7:$N$46,3,FALSE)</f>
        <v>16.8</v>
      </c>
      <c r="L24" s="148" t="s">
        <v>515</v>
      </c>
      <c r="M24" s="155">
        <v>0.94</v>
      </c>
      <c r="N24" s="155">
        <v>1.17</v>
      </c>
    </row>
    <row r="25" spans="1:14" ht="15.75" x14ac:dyDescent="0.25">
      <c r="A25" s="151">
        <f>IF(E24&gt;G24,1,IF(E24&lt;F24,1,0))</f>
        <v>0</v>
      </c>
      <c r="B25" s="290" t="str">
        <f>IF(E24&gt;G24,"BDI COM Desoneração: ! FORA DOS LIMITES !",IF(E24&lt;F24,"BDI COM Desoneração: ! FORA DOS LIMITES !","BDI COM Desoneração:"))</f>
        <v>BDI COM Desoneração:</v>
      </c>
      <c r="C25" s="290"/>
      <c r="D25" s="290"/>
      <c r="E25" s="172">
        <f>100*ROUND((((1+E7/100+E8/100+E9/100)*(1+E10/100)*(1+E11/100))/(1-E17/100))-1,4)</f>
        <v>18.72</v>
      </c>
      <c r="F25" s="156"/>
      <c r="G25" s="156"/>
      <c r="L25" s="148" t="s">
        <v>516</v>
      </c>
      <c r="M25" s="155">
        <v>6.74</v>
      </c>
      <c r="N25" s="155">
        <v>9.4</v>
      </c>
    </row>
    <row r="26" spans="1:14" x14ac:dyDescent="0.25">
      <c r="L26" s="148" t="s">
        <v>517</v>
      </c>
      <c r="M26" s="155">
        <v>5.29</v>
      </c>
      <c r="N26" s="155">
        <v>7.93</v>
      </c>
    </row>
    <row r="27" spans="1:14" ht="74.25" customHeight="1" x14ac:dyDescent="0.25">
      <c r="B27" s="281" t="s">
        <v>539</v>
      </c>
      <c r="C27" s="281"/>
      <c r="D27" s="281"/>
      <c r="E27" s="281"/>
      <c r="F27" s="281"/>
      <c r="G27" s="281"/>
      <c r="L27" s="148" t="s">
        <v>519</v>
      </c>
      <c r="M27" s="155">
        <v>0.25</v>
      </c>
      <c r="N27" s="155">
        <v>0.56000000000000005</v>
      </c>
    </row>
    <row r="28" spans="1:14" x14ac:dyDescent="0.25">
      <c r="B28" s="170"/>
      <c r="C28" s="170"/>
      <c r="L28" s="148" t="s">
        <v>520</v>
      </c>
      <c r="M28" s="155">
        <v>1</v>
      </c>
      <c r="N28" s="155">
        <v>1.97</v>
      </c>
    </row>
    <row r="29" spans="1:14" x14ac:dyDescent="0.25">
      <c r="L29" s="148" t="s">
        <v>521</v>
      </c>
      <c r="M29" s="155">
        <v>1.01</v>
      </c>
      <c r="N29" s="155">
        <v>1.1100000000000001</v>
      </c>
    </row>
    <row r="30" spans="1:14" x14ac:dyDescent="0.25">
      <c r="L30" s="148" t="s">
        <v>522</v>
      </c>
      <c r="M30" s="155">
        <v>8</v>
      </c>
      <c r="N30" s="155">
        <v>9.51</v>
      </c>
    </row>
    <row r="31" spans="1:14" x14ac:dyDescent="0.25">
      <c r="L31" s="148" t="s">
        <v>523</v>
      </c>
      <c r="M31" s="155">
        <v>4</v>
      </c>
      <c r="N31" s="155">
        <v>7.85</v>
      </c>
    </row>
    <row r="32" spans="1:14" x14ac:dyDescent="0.25">
      <c r="L32" s="148" t="s">
        <v>524</v>
      </c>
      <c r="M32" s="155">
        <v>0.81</v>
      </c>
      <c r="N32" s="155">
        <v>1.99</v>
      </c>
    </row>
    <row r="33" spans="12:14" x14ac:dyDescent="0.25">
      <c r="L33" s="148" t="s">
        <v>525</v>
      </c>
      <c r="M33" s="155">
        <v>1.46</v>
      </c>
      <c r="N33" s="155">
        <v>3.16</v>
      </c>
    </row>
    <row r="34" spans="12:14" x14ac:dyDescent="0.25">
      <c r="L34" s="148" t="s">
        <v>526</v>
      </c>
      <c r="M34" s="155">
        <v>0.94</v>
      </c>
      <c r="N34" s="155">
        <v>1.33</v>
      </c>
    </row>
    <row r="35" spans="12:14" x14ac:dyDescent="0.25">
      <c r="L35" s="148" t="s">
        <v>527</v>
      </c>
      <c r="M35" s="155">
        <v>7.14</v>
      </c>
      <c r="N35" s="155">
        <v>10.43</v>
      </c>
    </row>
    <row r="36" spans="12:14" x14ac:dyDescent="0.25">
      <c r="L36" s="148" t="s">
        <v>528</v>
      </c>
      <c r="M36" s="155">
        <v>1.5</v>
      </c>
      <c r="N36" s="155">
        <v>4.49</v>
      </c>
    </row>
    <row r="37" spans="12:14" x14ac:dyDescent="0.25">
      <c r="L37" s="148" t="s">
        <v>529</v>
      </c>
      <c r="M37" s="155">
        <v>0.3</v>
      </c>
      <c r="N37" s="155">
        <v>0.82</v>
      </c>
    </row>
    <row r="38" spans="12:14" x14ac:dyDescent="0.25">
      <c r="L38" s="148" t="s">
        <v>530</v>
      </c>
      <c r="M38" s="155">
        <v>0.56000000000000005</v>
      </c>
      <c r="N38" s="155">
        <v>0.89</v>
      </c>
    </row>
    <row r="39" spans="12:14" x14ac:dyDescent="0.25">
      <c r="L39" s="148" t="s">
        <v>531</v>
      </c>
      <c r="M39" s="155">
        <v>0.85</v>
      </c>
      <c r="N39" s="155">
        <v>1.1100000000000001</v>
      </c>
    </row>
    <row r="40" spans="12:14" x14ac:dyDescent="0.25">
      <c r="L40" s="148" t="s">
        <v>532</v>
      </c>
      <c r="M40" s="155">
        <v>3.5</v>
      </c>
      <c r="N40" s="155">
        <v>6.22</v>
      </c>
    </row>
    <row r="41" spans="12:14" x14ac:dyDescent="0.25">
      <c r="L41" s="148" t="s">
        <v>533</v>
      </c>
      <c r="M41" s="155">
        <v>20.34</v>
      </c>
      <c r="N41" s="155">
        <v>25</v>
      </c>
    </row>
    <row r="42" spans="12:14" x14ac:dyDescent="0.25">
      <c r="L42" s="148" t="s">
        <v>534</v>
      </c>
      <c r="M42" s="155">
        <v>19.600000000000001</v>
      </c>
      <c r="N42" s="155">
        <v>24.23</v>
      </c>
    </row>
    <row r="43" spans="12:14" x14ac:dyDescent="0.25">
      <c r="L43" s="148" t="s">
        <v>535</v>
      </c>
      <c r="M43" s="155">
        <v>20.76</v>
      </c>
      <c r="N43" s="155">
        <v>26.44</v>
      </c>
    </row>
    <row r="44" spans="12:14" x14ac:dyDescent="0.25">
      <c r="L44" s="148" t="s">
        <v>536</v>
      </c>
      <c r="M44" s="155">
        <v>24</v>
      </c>
      <c r="N44" s="155">
        <v>27.86</v>
      </c>
    </row>
    <row r="45" spans="12:14" x14ac:dyDescent="0.25">
      <c r="L45" s="148" t="s">
        <v>537</v>
      </c>
      <c r="M45" s="155">
        <v>22.8</v>
      </c>
      <c r="N45" s="155">
        <v>30.95</v>
      </c>
    </row>
    <row r="46" spans="12:14" x14ac:dyDescent="0.25">
      <c r="L46" s="148" t="s">
        <v>538</v>
      </c>
      <c r="M46" s="155">
        <v>11.1</v>
      </c>
      <c r="N46" s="155">
        <v>16.8</v>
      </c>
    </row>
  </sheetData>
  <mergeCells count="25">
    <mergeCell ref="B27:G27"/>
    <mergeCell ref="B20:B21"/>
    <mergeCell ref="C20:C21"/>
    <mergeCell ref="E20:E21"/>
    <mergeCell ref="B23:E23"/>
    <mergeCell ref="B24:D24"/>
    <mergeCell ref="B25:D25"/>
    <mergeCell ref="F15:G15"/>
    <mergeCell ref="C16:D16"/>
    <mergeCell ref="F16:G16"/>
    <mergeCell ref="C17:D17"/>
    <mergeCell ref="F17:G17"/>
    <mergeCell ref="B19:E19"/>
    <mergeCell ref="C9:D9"/>
    <mergeCell ref="C10:D10"/>
    <mergeCell ref="C11:D11"/>
    <mergeCell ref="C12:E12"/>
    <mergeCell ref="F13:G13"/>
    <mergeCell ref="F14:G14"/>
    <mergeCell ref="B2:G2"/>
    <mergeCell ref="B4:C4"/>
    <mergeCell ref="D4:G4"/>
    <mergeCell ref="B6:D6"/>
    <mergeCell ref="C7:D7"/>
    <mergeCell ref="C8:D8"/>
  </mergeCells>
  <conditionalFormatting sqref="E7:E11">
    <cfRule type="cellIs" dxfId="68" priority="15" stopIfTrue="1" operator="notBetween">
      <formula>$F7</formula>
      <formula>$G7</formula>
    </cfRule>
  </conditionalFormatting>
  <conditionalFormatting sqref="E24">
    <cfRule type="cellIs" dxfId="67" priority="14" stopIfTrue="1" operator="notBetween">
      <formula>$F$24</formula>
      <formula>$G$24</formula>
    </cfRule>
  </conditionalFormatting>
  <conditionalFormatting sqref="B24:D24">
    <cfRule type="expression" dxfId="66" priority="13" stopIfTrue="1">
      <formula>$A$25=1</formula>
    </cfRule>
  </conditionalFormatting>
  <conditionalFormatting sqref="C7:C15 D7:D11 D13:D15">
    <cfRule type="expression" dxfId="65" priority="12" stopIfTrue="1">
      <formula>$H7=1</formula>
    </cfRule>
  </conditionalFormatting>
  <conditionalFormatting sqref="B25:D25">
    <cfRule type="expression" dxfId="64" priority="10" stopIfTrue="1">
      <formula>$E$24&gt;$G$24</formula>
    </cfRule>
    <cfRule type="expression" dxfId="63" priority="11" stopIfTrue="1">
      <formula>$E$24&lt;$F$24</formula>
    </cfRule>
  </conditionalFormatting>
  <conditionalFormatting sqref="E25">
    <cfRule type="expression" dxfId="62" priority="8" stopIfTrue="1">
      <formula>$E$24&lt;$F$24</formula>
    </cfRule>
    <cfRule type="expression" dxfId="61" priority="9" stopIfTrue="1">
      <formula>$E$24&gt;$G$24</formula>
    </cfRule>
  </conditionalFormatting>
  <conditionalFormatting sqref="E15">
    <cfRule type="cellIs" dxfId="60" priority="7" stopIfTrue="1" operator="notBetween">
      <formula>$F15</formula>
      <formula>$G15</formula>
    </cfRule>
  </conditionalFormatting>
  <conditionalFormatting sqref="E7:E11">
    <cfRule type="cellIs" dxfId="59" priority="6" stopIfTrue="1" operator="notBetween">
      <formula>$F7</formula>
      <formula>$G7</formula>
    </cfRule>
  </conditionalFormatting>
  <conditionalFormatting sqref="E7:E11">
    <cfRule type="cellIs" dxfId="58" priority="5" stopIfTrue="1" operator="notBetween">
      <formula>$F7</formula>
      <formula>$G7</formula>
    </cfRule>
  </conditionalFormatting>
  <conditionalFormatting sqref="E7:E11">
    <cfRule type="cellIs" dxfId="57" priority="4" stopIfTrue="1" operator="notBetween">
      <formula>$F7</formula>
      <formula>$G7</formula>
    </cfRule>
  </conditionalFormatting>
  <conditionalFormatting sqref="E7:E11">
    <cfRule type="cellIs" dxfId="56" priority="3" stopIfTrue="1" operator="notBetween">
      <formula>$F7</formula>
      <formula>$G7</formula>
    </cfRule>
  </conditionalFormatting>
  <conditionalFormatting sqref="E7:E11">
    <cfRule type="cellIs" dxfId="55" priority="2" stopIfTrue="1" operator="notBetween">
      <formula>$F7</formula>
      <formula>$G7</formula>
    </cfRule>
  </conditionalFormatting>
  <conditionalFormatting sqref="E7:E11">
    <cfRule type="cellIs" dxfId="54" priority="1" stopIfTrue="1" operator="notBetween">
      <formula>$F7</formula>
      <formula>$G7</formula>
    </cfRule>
  </conditionalFormatting>
  <dataValidations count="3">
    <dataValidation type="decimal" operator="greaterThan" allowBlank="1" showInputMessage="1" showErrorMessage="1" error="Valor inválido" sqref="E16 E65552 E131088 E196624 E262160 E327696 E393232 E458768 E524304 E589840 E655376 E720912 E786448 E851984 E917520 E983056">
      <formula1>0</formula1>
    </dataValidation>
    <dataValidation type="list" allowBlank="1" showInputMessage="1" showErrorMessage="1" sqref="D4 D65540 D131076 D196612 D262148 D327684 D393220 D458756 D524292 D589828 D655364 D720900 D786436 D851972 D917508 D983044">
      <formula1>$J$6:$J$11</formula1>
    </dataValidation>
    <dataValidation type="decimal" allowBlank="1" showInputMessage="1" showErrorMessage="1" error="O valor inserido está fora dos limites estabelecidos pelo acórdão 2622/2013 do TCU ou é inválido." sqref="E13:E15 E65543:E65547 E131079:E131083 E196615:E196619 E262151:E262155 E327687:E327691 E393223:E393227 E458759:E458763 E524295:E524299 E589831:E589835 E655367:E655371 E720903:E720907 E786439:E786443 E851975:E851979 E917511:E917515 E983047:E983051 E983053:E983055 E65549:E65551 E131085:E131087 E196621:E196623 E262157:E262159 E327693:E327695 E393229:E393231 E458765:E458767 E524301:E524303 E589837:E589839 E655373:E655375 E720909:E720911 E786445:E786447 E851981:E851983 E917517:E917519 E7:E11">
      <formula1>F7</formula1>
      <formula2>G7</formula2>
    </dataValidation>
  </dataValidations>
  <pageMargins left="1" right="1" top="1" bottom="1" header="0.5" footer="0.5"/>
  <pageSetup paperSize="9" scale="9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O46"/>
  <sheetViews>
    <sheetView view="pageBreakPreview" zoomScaleNormal="100" zoomScaleSheetLayoutView="100" workbookViewId="0">
      <selection activeCell="E24" sqref="E24"/>
    </sheetView>
  </sheetViews>
  <sheetFormatPr defaultRowHeight="15" x14ac:dyDescent="0.25"/>
  <cols>
    <col min="1" max="1" width="9.28515625" style="146" bestFit="1" customWidth="1"/>
    <col min="2" max="3" width="9.140625" style="146"/>
    <col min="4" max="4" width="35.85546875" style="146" customWidth="1"/>
    <col min="5" max="5" width="10.5703125" style="146" bestFit="1" customWidth="1"/>
    <col min="6" max="6" width="9.28515625" style="147" bestFit="1" customWidth="1"/>
    <col min="7" max="7" width="11.140625" style="146" customWidth="1"/>
    <col min="8" max="10" width="9.140625" style="148"/>
    <col min="11" max="11" width="33.42578125" style="148" customWidth="1"/>
    <col min="12" max="12" width="9.140625" style="148"/>
    <col min="13" max="14" width="9.28515625" style="148" bestFit="1" customWidth="1"/>
    <col min="15" max="15" width="9.140625" style="148"/>
  </cols>
  <sheetData>
    <row r="1" spans="1:14" ht="15.75" thickBot="1" x14ac:dyDescent="0.3"/>
    <row r="2" spans="1:14" ht="16.5" thickBot="1" x14ac:dyDescent="0.3">
      <c r="B2" s="262" t="s">
        <v>471</v>
      </c>
      <c r="C2" s="263"/>
      <c r="D2" s="263"/>
      <c r="E2" s="263"/>
      <c r="F2" s="263"/>
      <c r="G2" s="264"/>
    </row>
    <row r="3" spans="1:14" ht="15.75" customHeight="1" thickBot="1" x14ac:dyDescent="0.3"/>
    <row r="4" spans="1:14" ht="29.25" customHeight="1" thickBot="1" x14ac:dyDescent="0.3">
      <c r="B4" s="265" t="s">
        <v>472</v>
      </c>
      <c r="C4" s="266"/>
      <c r="D4" s="267" t="str">
        <f>J8</f>
        <v>3 - Construção de Redes de Abastecimento de Água, Coleta de Esgoto e Construções Correlatas</v>
      </c>
      <c r="E4" s="267"/>
      <c r="F4" s="267"/>
      <c r="G4" s="268"/>
    </row>
    <row r="5" spans="1:14" ht="15.75" thickBot="1" x14ac:dyDescent="0.3"/>
    <row r="6" spans="1:14" ht="15.75" thickBot="1" x14ac:dyDescent="0.3">
      <c r="B6" s="291" t="s">
        <v>473</v>
      </c>
      <c r="C6" s="292"/>
      <c r="D6" s="293"/>
      <c r="E6" s="149" t="s">
        <v>474</v>
      </c>
      <c r="F6" s="149" t="s">
        <v>475</v>
      </c>
      <c r="G6" s="150" t="s">
        <v>476</v>
      </c>
      <c r="J6" s="148" t="s">
        <v>477</v>
      </c>
      <c r="M6" s="148" t="s">
        <v>478</v>
      </c>
      <c r="N6" s="148" t="s">
        <v>476</v>
      </c>
    </row>
    <row r="7" spans="1:14" x14ac:dyDescent="0.25">
      <c r="A7" s="151" t="str">
        <f>CONCATENATE(LEFT($D$4,1),"a")</f>
        <v>3a</v>
      </c>
      <c r="B7" s="152" t="s">
        <v>479</v>
      </c>
      <c r="C7" s="294" t="str">
        <f>IF(E7&gt;G7,"ADM CENTRAL: ! FORA DOS LIMITES !",IF(E7&lt;F7,"ADM CENTRAL: ! FORA DOS LIMITES !","ADM CENTRAL:"))</f>
        <v>ADM CENTRAL:</v>
      </c>
      <c r="D7" s="295"/>
      <c r="E7" s="153">
        <v>5</v>
      </c>
      <c r="F7" s="154">
        <f>VLOOKUP(A7,$L$7:$N$46,2,FALSE)</f>
        <v>3.43</v>
      </c>
      <c r="G7" s="154">
        <f>VLOOKUP(A7,$L$7:$N$46,3,FALSE)</f>
        <v>6.71</v>
      </c>
      <c r="H7" s="148">
        <f>IF(E7&gt;G7,1,IF(E7&lt;F7,1,0))</f>
        <v>0</v>
      </c>
      <c r="J7" s="148" t="s">
        <v>480</v>
      </c>
      <c r="L7" s="148" t="s">
        <v>481</v>
      </c>
      <c r="M7" s="155">
        <v>3</v>
      </c>
      <c r="N7" s="155">
        <v>5.5</v>
      </c>
    </row>
    <row r="8" spans="1:14" x14ac:dyDescent="0.25">
      <c r="A8" s="151" t="str">
        <f>CONCATENATE(LEFT($D$4,1),"b")</f>
        <v>3b</v>
      </c>
      <c r="B8" s="156" t="s">
        <v>482</v>
      </c>
      <c r="C8" s="279" t="str">
        <f>IF(E8&gt;G8,"SEG. E GARANTIAS: ! FORA DOS LIMITES !",IF(E8&lt;F8,"SEG. E GARANTIAS: ! FORA DOS LIMITES !","SEGUROS E GARANTIAS:"))</f>
        <v>SEGUROS E GARANTIAS:</v>
      </c>
      <c r="D8" s="280"/>
      <c r="E8" s="153">
        <v>0.7</v>
      </c>
      <c r="F8" s="154">
        <f>VLOOKUP(A8,$L$7:$N$46,2,FALSE)</f>
        <v>0.28000000000000003</v>
      </c>
      <c r="G8" s="154">
        <f>VLOOKUP(A8,$L$7:$N$46,3,FALSE)</f>
        <v>0.75</v>
      </c>
      <c r="H8" s="148">
        <f>IF(E8&gt;G8,1,IF(E8&lt;F8,1,0))</f>
        <v>0</v>
      </c>
      <c r="J8" s="148" t="s">
        <v>483</v>
      </c>
      <c r="L8" s="148" t="s">
        <v>484</v>
      </c>
      <c r="M8" s="155">
        <v>0.8</v>
      </c>
      <c r="N8" s="155">
        <v>1</v>
      </c>
    </row>
    <row r="9" spans="1:14" x14ac:dyDescent="0.25">
      <c r="A9" s="151" t="str">
        <f>CONCATENATE(LEFT($D$4,1),"c")</f>
        <v>3c</v>
      </c>
      <c r="B9" s="156" t="s">
        <v>485</v>
      </c>
      <c r="C9" s="279" t="str">
        <f>IF(E9&gt;G9,"RISCO: ! FORA DOS LIMITES !",IF(E9&lt;F9,"RISCO: ! FORA DOS LIMITES !","RISCO:"))</f>
        <v>RISCO:</v>
      </c>
      <c r="D9" s="280"/>
      <c r="E9" s="153">
        <v>1.65</v>
      </c>
      <c r="F9" s="154">
        <f>VLOOKUP(A9,$L$7:$N$46,2,FALSE)</f>
        <v>1</v>
      </c>
      <c r="G9" s="154">
        <f>VLOOKUP(A9,$L$7:$N$46,3,FALSE)</f>
        <v>1.74</v>
      </c>
      <c r="H9" s="148">
        <f>IF(E9&gt;G9,1,IF(E9&lt;F9,1,0))</f>
        <v>0</v>
      </c>
      <c r="J9" s="148" t="s">
        <v>486</v>
      </c>
      <c r="L9" s="148" t="s">
        <v>487</v>
      </c>
      <c r="M9" s="155">
        <v>0.97</v>
      </c>
      <c r="N9" s="155">
        <v>1.27</v>
      </c>
    </row>
    <row r="10" spans="1:14" x14ac:dyDescent="0.25">
      <c r="A10" s="151" t="str">
        <f>CONCATENATE(LEFT($D$4,1),"d")</f>
        <v>3d</v>
      </c>
      <c r="B10" s="156" t="s">
        <v>488</v>
      </c>
      <c r="C10" s="279" t="str">
        <f>IF(E10&gt;G10,"DESP. FINANCEIRAS: ! FORA DOS LIMITES !",IF(E10&lt;F10,"DESP. FINANCEIRAS: ! FORA DOS LIMITES !","DESP. FINANCEIRAS:"))</f>
        <v>DESP. FINANCEIRAS:</v>
      </c>
      <c r="D10" s="280"/>
      <c r="E10" s="153">
        <v>1.17</v>
      </c>
      <c r="F10" s="154">
        <f>VLOOKUP(A10,$L$7:$N$46,2,FALSE)</f>
        <v>0.94</v>
      </c>
      <c r="G10" s="154">
        <f>VLOOKUP(A10,$L$7:$N$46,3,FALSE)</f>
        <v>1.17</v>
      </c>
      <c r="H10" s="148">
        <f>IF(E10&gt;G10,1,IF(E10&lt;F10,1,0))</f>
        <v>0</v>
      </c>
      <c r="J10" s="148" t="s">
        <v>489</v>
      </c>
      <c r="L10" s="148" t="s">
        <v>490</v>
      </c>
      <c r="M10" s="155">
        <v>0.59</v>
      </c>
      <c r="N10" s="155">
        <v>1.39</v>
      </c>
    </row>
    <row r="11" spans="1:14" ht="15" customHeight="1" x14ac:dyDescent="0.25">
      <c r="A11" s="151" t="str">
        <f>CONCATENATE(LEFT($D$4,1),"e")</f>
        <v>3e</v>
      </c>
      <c r="B11" s="156" t="s">
        <v>146</v>
      </c>
      <c r="C11" s="279" t="str">
        <f>IF(E11&gt;G11,"LUCRO: ! FORA DOS LIMITES !",IF(E11&lt;F11,"LUCRO: ! FORA DOS LIMITES !","LUCRO:"))</f>
        <v>LUCRO:</v>
      </c>
      <c r="D11" s="280"/>
      <c r="E11" s="153">
        <v>8.6</v>
      </c>
      <c r="F11" s="154">
        <f>VLOOKUP(A11,$L$7:$N$46,2,FALSE)</f>
        <v>6.74</v>
      </c>
      <c r="G11" s="154">
        <f>VLOOKUP(A11,$L$7:$N$46,3,FALSE)</f>
        <v>9.4</v>
      </c>
      <c r="H11" s="148">
        <f>IF(E11&gt;G11,1,IF(E11&lt;F11,1,0))</f>
        <v>0</v>
      </c>
      <c r="J11" s="148" t="s">
        <v>491</v>
      </c>
      <c r="L11" s="148" t="s">
        <v>492</v>
      </c>
      <c r="M11" s="155">
        <v>6.16</v>
      </c>
      <c r="N11" s="155">
        <v>8.9600000000000009</v>
      </c>
    </row>
    <row r="12" spans="1:14" x14ac:dyDescent="0.25">
      <c r="A12" s="151"/>
      <c r="B12" s="156"/>
      <c r="C12" s="276" t="s">
        <v>493</v>
      </c>
      <c r="D12" s="277"/>
      <c r="E12" s="278"/>
      <c r="F12" s="157"/>
      <c r="G12" s="158"/>
      <c r="M12" s="155"/>
      <c r="N12" s="155"/>
    </row>
    <row r="13" spans="1:14" x14ac:dyDescent="0.25">
      <c r="A13" s="151"/>
      <c r="B13" s="156"/>
      <c r="C13" s="159" t="s">
        <v>494</v>
      </c>
      <c r="D13" s="160"/>
      <c r="E13" s="161">
        <v>0.65</v>
      </c>
      <c r="F13" s="260" t="s">
        <v>495</v>
      </c>
      <c r="G13" s="261"/>
      <c r="M13" s="155"/>
      <c r="N13" s="155"/>
    </row>
    <row r="14" spans="1:14" x14ac:dyDescent="0.25">
      <c r="A14" s="151"/>
      <c r="B14" s="156"/>
      <c r="C14" s="159" t="s">
        <v>496</v>
      </c>
      <c r="D14" s="160"/>
      <c r="E14" s="161">
        <v>3</v>
      </c>
      <c r="F14" s="260" t="s">
        <v>495</v>
      </c>
      <c r="G14" s="261"/>
      <c r="M14" s="155"/>
      <c r="N14" s="155"/>
    </row>
    <row r="15" spans="1:14" x14ac:dyDescent="0.25">
      <c r="A15" s="151"/>
      <c r="B15" s="156"/>
      <c r="C15" s="159" t="s">
        <v>497</v>
      </c>
      <c r="D15" s="160"/>
      <c r="E15" s="153">
        <v>3</v>
      </c>
      <c r="F15" s="260" t="s">
        <v>495</v>
      </c>
      <c r="G15" s="261"/>
      <c r="M15" s="155"/>
      <c r="N15" s="155"/>
    </row>
    <row r="16" spans="1:14" x14ac:dyDescent="0.25">
      <c r="B16" s="156" t="s">
        <v>498</v>
      </c>
      <c r="C16" s="279" t="s">
        <v>499</v>
      </c>
      <c r="D16" s="280"/>
      <c r="E16" s="162">
        <f>E13+E15+E14</f>
        <v>6.65</v>
      </c>
      <c r="F16" s="260" t="s">
        <v>495</v>
      </c>
      <c r="G16" s="261"/>
      <c r="L16" s="148" t="s">
        <v>500</v>
      </c>
      <c r="M16" s="155">
        <v>3.8</v>
      </c>
      <c r="N16" s="155">
        <v>4.67</v>
      </c>
    </row>
    <row r="17" spans="1:14" x14ac:dyDescent="0.25">
      <c r="B17" s="156" t="s">
        <v>498</v>
      </c>
      <c r="C17" s="279" t="s">
        <v>501</v>
      </c>
      <c r="D17" s="280"/>
      <c r="E17" s="161">
        <f>E16+4.5</f>
        <v>11.15</v>
      </c>
      <c r="F17" s="260" t="s">
        <v>502</v>
      </c>
      <c r="G17" s="261"/>
      <c r="L17" s="148" t="s">
        <v>503</v>
      </c>
      <c r="M17" s="155">
        <v>0.32</v>
      </c>
      <c r="N17" s="155">
        <v>0.74</v>
      </c>
    </row>
    <row r="18" spans="1:14" ht="15.75" thickBot="1" x14ac:dyDescent="0.3">
      <c r="L18" s="148" t="s">
        <v>504</v>
      </c>
      <c r="M18" s="155">
        <v>0.5</v>
      </c>
      <c r="N18" s="155">
        <v>0.97</v>
      </c>
    </row>
    <row r="19" spans="1:14" ht="15.75" thickBot="1" x14ac:dyDescent="0.3">
      <c r="B19" s="273" t="s">
        <v>505</v>
      </c>
      <c r="C19" s="274"/>
      <c r="D19" s="274"/>
      <c r="E19" s="275"/>
      <c r="L19" s="148" t="s">
        <v>506</v>
      </c>
      <c r="M19" s="155">
        <v>1.02</v>
      </c>
      <c r="N19" s="155">
        <v>1.21</v>
      </c>
    </row>
    <row r="20" spans="1:14" ht="15.75" thickBot="1" x14ac:dyDescent="0.3">
      <c r="B20" s="282"/>
      <c r="C20" s="284" t="s">
        <v>507</v>
      </c>
      <c r="D20" s="163" t="s">
        <v>508</v>
      </c>
      <c r="E20" s="286">
        <v>-1</v>
      </c>
      <c r="L20" s="148" t="s">
        <v>509</v>
      </c>
      <c r="M20" s="155">
        <v>6.64</v>
      </c>
      <c r="N20" s="155">
        <v>8.69</v>
      </c>
    </row>
    <row r="21" spans="1:14" ht="15.75" thickBot="1" x14ac:dyDescent="0.3">
      <c r="B21" s="283"/>
      <c r="C21" s="285"/>
      <c r="D21" s="164" t="s">
        <v>510</v>
      </c>
      <c r="E21" s="287"/>
      <c r="L21" s="148" t="s">
        <v>511</v>
      </c>
      <c r="M21" s="155">
        <v>3.43</v>
      </c>
      <c r="N21" s="155">
        <v>6.71</v>
      </c>
    </row>
    <row r="22" spans="1:14" ht="15.75" thickBot="1" x14ac:dyDescent="0.3">
      <c r="L22" s="148" t="s">
        <v>512</v>
      </c>
      <c r="M22" s="155">
        <v>0.28000000000000003</v>
      </c>
      <c r="N22" s="155">
        <v>0.75</v>
      </c>
    </row>
    <row r="23" spans="1:14" ht="15.75" thickBot="1" x14ac:dyDescent="0.3">
      <c r="B23" s="273" t="s">
        <v>513</v>
      </c>
      <c r="C23" s="274"/>
      <c r="D23" s="274"/>
      <c r="E23" s="296"/>
      <c r="F23" s="165" t="s">
        <v>475</v>
      </c>
      <c r="G23" s="166" t="s">
        <v>476</v>
      </c>
      <c r="L23" s="148" t="s">
        <v>514</v>
      </c>
      <c r="M23" s="155">
        <v>1</v>
      </c>
      <c r="N23" s="155">
        <v>1.74</v>
      </c>
    </row>
    <row r="24" spans="1:14" ht="15.75" customHeight="1" x14ac:dyDescent="0.25">
      <c r="A24" s="151" t="str">
        <f>CONCATENATE(LEFT($D$4,1),"F")</f>
        <v>3F</v>
      </c>
      <c r="B24" s="297" t="str">
        <f>IF(E24&gt;G24,"BDI Sem Desoneração: ! FORA DOS LIMITES !",IF(E24&lt;F24,"BDI Sem Desoneração: ! FORA DOS LIMITES !","BDI Sem Desoneração:"))</f>
        <v>BDI Sem Desoneração:</v>
      </c>
      <c r="C24" s="298"/>
      <c r="D24" s="299"/>
      <c r="E24" s="167">
        <f>100*ROUND((((1+E7/100+E8/100+E9/100)*(1+E10/100)*(1+E11/100))/(1-E16/100))-1,4)</f>
        <v>26.35</v>
      </c>
      <c r="F24" s="154">
        <f>VLOOKUP(A24,$L$7:$N$46,2,FALSE)</f>
        <v>20.76</v>
      </c>
      <c r="G24" s="154">
        <f>VLOOKUP(A24,$L$7:$N$46,3,FALSE)</f>
        <v>26.44</v>
      </c>
      <c r="L24" s="148" t="s">
        <v>515</v>
      </c>
      <c r="M24" s="155">
        <v>0.94</v>
      </c>
      <c r="N24" s="155">
        <v>1.17</v>
      </c>
    </row>
    <row r="25" spans="1:14" ht="15.75" x14ac:dyDescent="0.25">
      <c r="A25" s="151">
        <f>IF(E24&gt;G24,1,IF(E24&lt;F24,1,0))</f>
        <v>0</v>
      </c>
      <c r="B25" s="300" t="str">
        <f>IF(E24&gt;G24,"BDI COM Desoneração: ! FORA DOS LIMITES !",IF(E24&lt;F24,"BDI COM Desoneração: ! FORA DOS LIMITES !","BDI COM Desoneração:"))</f>
        <v>BDI COM Desoneração:</v>
      </c>
      <c r="C25" s="301"/>
      <c r="D25" s="302"/>
      <c r="E25" s="167">
        <f>100*ROUND((((1+E7/100+E8/100+E9/100)*(1+E10/100)*(1+E11/100))/(1-E17/100))-1,4)</f>
        <v>32.75</v>
      </c>
      <c r="F25" s="168">
        <f>VLOOKUP(A24,$L$7:$N$46,2,FALSE)</f>
        <v>20.76</v>
      </c>
      <c r="G25" s="168">
        <f>VLOOKUP(A24,$L$7:$N$46,3,FALSE)</f>
        <v>26.44</v>
      </c>
      <c r="L25" s="148" t="s">
        <v>516</v>
      </c>
      <c r="M25" s="155">
        <v>6.74</v>
      </c>
      <c r="N25" s="155">
        <v>9.4</v>
      </c>
    </row>
    <row r="26" spans="1:14" ht="15" customHeight="1" x14ac:dyDescent="0.25">
      <c r="L26" s="148" t="s">
        <v>517</v>
      </c>
      <c r="M26" s="155">
        <v>5.29</v>
      </c>
      <c r="N26" s="155">
        <v>7.93</v>
      </c>
    </row>
    <row r="27" spans="1:14" ht="74.25" customHeight="1" x14ac:dyDescent="0.25">
      <c r="B27" s="281" t="s">
        <v>518</v>
      </c>
      <c r="C27" s="281"/>
      <c r="D27" s="281"/>
      <c r="E27" s="281"/>
      <c r="F27" s="281"/>
      <c r="G27" s="281"/>
      <c r="L27" s="148" t="s">
        <v>519</v>
      </c>
      <c r="M27" s="155">
        <v>0.25</v>
      </c>
      <c r="N27" s="155">
        <v>0.56000000000000005</v>
      </c>
    </row>
    <row r="28" spans="1:14" x14ac:dyDescent="0.25">
      <c r="B28" s="169">
        <v>43525</v>
      </c>
      <c r="C28" s="170"/>
      <c r="L28" s="148" t="s">
        <v>520</v>
      </c>
      <c r="M28" s="155">
        <v>1</v>
      </c>
      <c r="N28" s="155">
        <v>1.97</v>
      </c>
    </row>
    <row r="29" spans="1:14" x14ac:dyDescent="0.25">
      <c r="L29" s="148" t="s">
        <v>521</v>
      </c>
      <c r="M29" s="155">
        <v>1.01</v>
      </c>
      <c r="N29" s="155">
        <v>1.1100000000000001</v>
      </c>
    </row>
    <row r="30" spans="1:14" x14ac:dyDescent="0.25">
      <c r="L30" s="148" t="s">
        <v>522</v>
      </c>
      <c r="M30" s="155">
        <v>8</v>
      </c>
      <c r="N30" s="155">
        <v>9.51</v>
      </c>
    </row>
    <row r="31" spans="1:14" x14ac:dyDescent="0.25">
      <c r="L31" s="148" t="s">
        <v>523</v>
      </c>
      <c r="M31" s="155">
        <v>4</v>
      </c>
      <c r="N31" s="155">
        <v>7.85</v>
      </c>
    </row>
    <row r="32" spans="1:14" x14ac:dyDescent="0.25">
      <c r="L32" s="148" t="s">
        <v>524</v>
      </c>
      <c r="M32" s="155">
        <v>0.81</v>
      </c>
      <c r="N32" s="155">
        <v>1.99</v>
      </c>
    </row>
    <row r="33" spans="12:14" x14ac:dyDescent="0.25">
      <c r="L33" s="148" t="s">
        <v>525</v>
      </c>
      <c r="M33" s="155">
        <v>1.46</v>
      </c>
      <c r="N33" s="155">
        <v>3.16</v>
      </c>
    </row>
    <row r="34" spans="12:14" x14ac:dyDescent="0.25">
      <c r="L34" s="148" t="s">
        <v>526</v>
      </c>
      <c r="M34" s="155">
        <v>0.94</v>
      </c>
      <c r="N34" s="155">
        <v>1.33</v>
      </c>
    </row>
    <row r="35" spans="12:14" x14ac:dyDescent="0.25">
      <c r="L35" s="148" t="s">
        <v>527</v>
      </c>
      <c r="M35" s="155">
        <v>7.14</v>
      </c>
      <c r="N35" s="155">
        <v>10.43</v>
      </c>
    </row>
    <row r="36" spans="12:14" x14ac:dyDescent="0.25">
      <c r="L36" s="148" t="s">
        <v>528</v>
      </c>
      <c r="M36" s="155">
        <v>1.5</v>
      </c>
      <c r="N36" s="155">
        <v>4.49</v>
      </c>
    </row>
    <row r="37" spans="12:14" x14ac:dyDescent="0.25">
      <c r="L37" s="148" t="s">
        <v>529</v>
      </c>
      <c r="M37" s="155">
        <v>0.3</v>
      </c>
      <c r="N37" s="155">
        <v>0.82</v>
      </c>
    </row>
    <row r="38" spans="12:14" x14ac:dyDescent="0.25">
      <c r="L38" s="148" t="s">
        <v>530</v>
      </c>
      <c r="M38" s="155">
        <v>0.56000000000000005</v>
      </c>
      <c r="N38" s="155">
        <v>0.89</v>
      </c>
    </row>
    <row r="39" spans="12:14" x14ac:dyDescent="0.25">
      <c r="L39" s="148" t="s">
        <v>531</v>
      </c>
      <c r="M39" s="155">
        <v>0.85</v>
      </c>
      <c r="N39" s="155">
        <v>1.1100000000000001</v>
      </c>
    </row>
    <row r="40" spans="12:14" x14ac:dyDescent="0.25">
      <c r="L40" s="148" t="s">
        <v>532</v>
      </c>
      <c r="M40" s="155">
        <v>3.5</v>
      </c>
      <c r="N40" s="155">
        <v>6.22</v>
      </c>
    </row>
    <row r="41" spans="12:14" x14ac:dyDescent="0.25">
      <c r="L41" s="148" t="s">
        <v>533</v>
      </c>
      <c r="M41" s="155">
        <v>20.34</v>
      </c>
      <c r="N41" s="155">
        <v>25</v>
      </c>
    </row>
    <row r="42" spans="12:14" x14ac:dyDescent="0.25">
      <c r="L42" s="148" t="s">
        <v>534</v>
      </c>
      <c r="M42" s="155">
        <v>19.600000000000001</v>
      </c>
      <c r="N42" s="155">
        <v>24.23</v>
      </c>
    </row>
    <row r="43" spans="12:14" x14ac:dyDescent="0.25">
      <c r="L43" s="148" t="s">
        <v>535</v>
      </c>
      <c r="M43" s="155">
        <v>20.76</v>
      </c>
      <c r="N43" s="155">
        <v>26.44</v>
      </c>
    </row>
    <row r="44" spans="12:14" x14ac:dyDescent="0.25">
      <c r="L44" s="148" t="s">
        <v>536</v>
      </c>
      <c r="M44" s="155">
        <v>24</v>
      </c>
      <c r="N44" s="155">
        <v>27.86</v>
      </c>
    </row>
    <row r="45" spans="12:14" x14ac:dyDescent="0.25">
      <c r="L45" s="148" t="s">
        <v>537</v>
      </c>
      <c r="M45" s="155">
        <v>22.8</v>
      </c>
      <c r="N45" s="155">
        <v>30.95</v>
      </c>
    </row>
    <row r="46" spans="12:14" x14ac:dyDescent="0.25">
      <c r="L46" s="148" t="s">
        <v>538</v>
      </c>
      <c r="M46" s="155">
        <v>11.1</v>
      </c>
      <c r="N46" s="155">
        <v>16.8</v>
      </c>
    </row>
  </sheetData>
  <mergeCells count="25">
    <mergeCell ref="B27:G27"/>
    <mergeCell ref="B20:B21"/>
    <mergeCell ref="C20:C21"/>
    <mergeCell ref="E20:E21"/>
    <mergeCell ref="B23:E23"/>
    <mergeCell ref="B24:D24"/>
    <mergeCell ref="B25:D25"/>
    <mergeCell ref="F15:G15"/>
    <mergeCell ref="C16:D16"/>
    <mergeCell ref="F16:G16"/>
    <mergeCell ref="C17:D17"/>
    <mergeCell ref="F17:G17"/>
    <mergeCell ref="B19:E19"/>
    <mergeCell ref="C9:D9"/>
    <mergeCell ref="C10:D10"/>
    <mergeCell ref="C11:D11"/>
    <mergeCell ref="C12:E12"/>
    <mergeCell ref="F13:G13"/>
    <mergeCell ref="F14:G14"/>
    <mergeCell ref="B2:G2"/>
    <mergeCell ref="B4:C4"/>
    <mergeCell ref="D4:G4"/>
    <mergeCell ref="B6:D6"/>
    <mergeCell ref="C7:D7"/>
    <mergeCell ref="C8:D8"/>
  </mergeCells>
  <conditionalFormatting sqref="A8:C8">
    <cfRule type="expression" dxfId="53" priority="52" stopIfTrue="1">
      <formula>$A$25=1</formula>
    </cfRule>
  </conditionalFormatting>
  <conditionalFormatting sqref="A9:C9">
    <cfRule type="expression" dxfId="52" priority="50" stopIfTrue="1">
      <formula>$E$24&gt;$G$24</formula>
    </cfRule>
    <cfRule type="expression" dxfId="51" priority="51" stopIfTrue="1">
      <formula>$E$24&lt;$F$24</formula>
    </cfRule>
  </conditionalFormatting>
  <conditionalFormatting sqref="D14">
    <cfRule type="cellIs" dxfId="50" priority="49" stopIfTrue="1" operator="notBetween">
      <formula>$F14</formula>
      <formula>$G14</formula>
    </cfRule>
  </conditionalFormatting>
  <conditionalFormatting sqref="A23:B23">
    <cfRule type="expression" dxfId="49" priority="48" stopIfTrue="1">
      <formula>$A$25=1</formula>
    </cfRule>
  </conditionalFormatting>
  <conditionalFormatting sqref="B6:B14 C12:C14 C7:C10">
    <cfRule type="expression" dxfId="48" priority="47" stopIfTrue="1">
      <formula>$H6=1</formula>
    </cfRule>
  </conditionalFormatting>
  <conditionalFormatting sqref="A24:B24">
    <cfRule type="expression" dxfId="47" priority="45" stopIfTrue="1">
      <formula>$E$24&gt;$G$24</formula>
    </cfRule>
    <cfRule type="expression" dxfId="46" priority="46" stopIfTrue="1">
      <formula>$E$24&lt;$F$24</formula>
    </cfRule>
  </conditionalFormatting>
  <conditionalFormatting sqref="D14">
    <cfRule type="cellIs" dxfId="45" priority="44" stopIfTrue="1" operator="notBetween">
      <formula>$F14</formula>
      <formula>$G14</formula>
    </cfRule>
  </conditionalFormatting>
  <conditionalFormatting sqref="A23:B23">
    <cfRule type="expression" dxfId="44" priority="43" stopIfTrue="1">
      <formula>$A$25=1</formula>
    </cfRule>
  </conditionalFormatting>
  <conditionalFormatting sqref="B6:B14 C12:C14 C7:C10">
    <cfRule type="expression" dxfId="43" priority="42" stopIfTrue="1">
      <formula>$H6=1</formula>
    </cfRule>
  </conditionalFormatting>
  <conditionalFormatting sqref="A24:B24">
    <cfRule type="expression" dxfId="42" priority="40" stopIfTrue="1">
      <formula>$E$24&gt;$G$24</formula>
    </cfRule>
    <cfRule type="expression" dxfId="41" priority="41" stopIfTrue="1">
      <formula>$E$24&lt;$F$24</formula>
    </cfRule>
  </conditionalFormatting>
  <conditionalFormatting sqref="E15 E7:E11">
    <cfRule type="cellIs" dxfId="40" priority="39" stopIfTrue="1" operator="notBetween">
      <formula>$F7</formula>
      <formula>$G7</formula>
    </cfRule>
  </conditionalFormatting>
  <conditionalFormatting sqref="E24">
    <cfRule type="cellIs" dxfId="39" priority="38" stopIfTrue="1" operator="notBetween">
      <formula>$F$24</formula>
      <formula>$G$24</formula>
    </cfRule>
  </conditionalFormatting>
  <conditionalFormatting sqref="B24">
    <cfRule type="expression" dxfId="38" priority="37" stopIfTrue="1">
      <formula>$A$25=1</formula>
    </cfRule>
  </conditionalFormatting>
  <conditionalFormatting sqref="C7:C15 D13:D15">
    <cfRule type="expression" dxfId="37" priority="36" stopIfTrue="1">
      <formula>$H7=1</formula>
    </cfRule>
  </conditionalFormatting>
  <conditionalFormatting sqref="B25">
    <cfRule type="expression" dxfId="36" priority="34" stopIfTrue="1">
      <formula>$E$24&gt;$G$24</formula>
    </cfRule>
    <cfRule type="expression" dxfId="35" priority="35" stopIfTrue="1">
      <formula>$E$24&lt;$F$24</formula>
    </cfRule>
  </conditionalFormatting>
  <conditionalFormatting sqref="E25">
    <cfRule type="expression" dxfId="34" priority="32" stopIfTrue="1">
      <formula>$E$24&lt;$F$24</formula>
    </cfRule>
    <cfRule type="expression" dxfId="33" priority="33" stopIfTrue="1">
      <formula>$E$24&gt;$G$24</formula>
    </cfRule>
  </conditionalFormatting>
  <conditionalFormatting sqref="E15 E7:E11">
    <cfRule type="cellIs" dxfId="32" priority="31" stopIfTrue="1" operator="notBetween">
      <formula>$F7</formula>
      <formula>$G7</formula>
    </cfRule>
  </conditionalFormatting>
  <conditionalFormatting sqref="E24:E25">
    <cfRule type="cellIs" dxfId="31" priority="30" stopIfTrue="1" operator="notBetween">
      <formula>$F$24</formula>
      <formula>$G$24</formula>
    </cfRule>
  </conditionalFormatting>
  <conditionalFormatting sqref="B24">
    <cfRule type="expression" dxfId="30" priority="29" stopIfTrue="1">
      <formula>$A$25=1</formula>
    </cfRule>
  </conditionalFormatting>
  <conditionalFormatting sqref="C7:C15 D13:D15">
    <cfRule type="expression" dxfId="29" priority="28" stopIfTrue="1">
      <formula>$H7=1</formula>
    </cfRule>
  </conditionalFormatting>
  <conditionalFormatting sqref="B25">
    <cfRule type="expression" dxfId="28" priority="26" stopIfTrue="1">
      <formula>$E$24&gt;$G$24</formula>
    </cfRule>
    <cfRule type="expression" dxfId="27" priority="27" stopIfTrue="1">
      <formula>$E$24&lt;$F$24</formula>
    </cfRule>
  </conditionalFormatting>
  <conditionalFormatting sqref="E25">
    <cfRule type="expression" dxfId="26" priority="24" stopIfTrue="1">
      <formula>$E$24&lt;$F$24</formula>
    </cfRule>
    <cfRule type="expression" dxfId="25" priority="25" stopIfTrue="1">
      <formula>$E$24&gt;$G$24</formula>
    </cfRule>
  </conditionalFormatting>
  <conditionalFormatting sqref="E7:E11">
    <cfRule type="cellIs" dxfId="24" priority="23" stopIfTrue="1" operator="notBetween">
      <formula>$F7</formula>
      <formula>$G7</formula>
    </cfRule>
  </conditionalFormatting>
  <conditionalFormatting sqref="E25">
    <cfRule type="expression" dxfId="23" priority="21" stopIfTrue="1">
      <formula>$E$24&lt;$F$24</formula>
    </cfRule>
    <cfRule type="expression" dxfId="22" priority="22" stopIfTrue="1">
      <formula>$E$24&gt;$G$24</formula>
    </cfRule>
  </conditionalFormatting>
  <conditionalFormatting sqref="E25">
    <cfRule type="expression" dxfId="21" priority="19" stopIfTrue="1">
      <formula>$E$24&lt;$F$24</formula>
    </cfRule>
    <cfRule type="expression" dxfId="20" priority="20" stopIfTrue="1">
      <formula>$E$24&gt;$G$24</formula>
    </cfRule>
  </conditionalFormatting>
  <conditionalFormatting sqref="E25">
    <cfRule type="expression" dxfId="19" priority="17" stopIfTrue="1">
      <formula>$E$24&lt;$F$24</formula>
    </cfRule>
    <cfRule type="expression" dxfId="18" priority="18" stopIfTrue="1">
      <formula>$E$24&gt;$G$24</formula>
    </cfRule>
  </conditionalFormatting>
  <conditionalFormatting sqref="E25">
    <cfRule type="expression" dxfId="17" priority="15" stopIfTrue="1">
      <formula>$E$24&lt;$F$24</formula>
    </cfRule>
    <cfRule type="expression" dxfId="16" priority="16" stopIfTrue="1">
      <formula>$E$24&gt;$G$24</formula>
    </cfRule>
  </conditionalFormatting>
  <conditionalFormatting sqref="E25">
    <cfRule type="expression" dxfId="15" priority="13" stopIfTrue="1">
      <formula>$E$24&lt;$F$24</formula>
    </cfRule>
    <cfRule type="expression" dxfId="14" priority="14" stopIfTrue="1">
      <formula>$E$24&gt;$G$24</formula>
    </cfRule>
  </conditionalFormatting>
  <conditionalFormatting sqref="E25">
    <cfRule type="cellIs" dxfId="13" priority="12" stopIfTrue="1" operator="notBetween">
      <formula>$F$24</formula>
      <formula>$G$24</formula>
    </cfRule>
  </conditionalFormatting>
  <conditionalFormatting sqref="E7:E11">
    <cfRule type="cellIs" dxfId="12" priority="11" stopIfTrue="1" operator="notBetween">
      <formula>$F7</formula>
      <formula>$G7</formula>
    </cfRule>
  </conditionalFormatting>
  <conditionalFormatting sqref="E7:E11">
    <cfRule type="cellIs" dxfId="11" priority="10" stopIfTrue="1" operator="notBetween">
      <formula>$F7</formula>
      <formula>$G7</formula>
    </cfRule>
  </conditionalFormatting>
  <conditionalFormatting sqref="E7:E11">
    <cfRule type="cellIs" dxfId="10" priority="9" stopIfTrue="1" operator="notBetween">
      <formula>$F7</formula>
      <formula>$G7</formula>
    </cfRule>
  </conditionalFormatting>
  <conditionalFormatting sqref="E25">
    <cfRule type="expression" dxfId="9" priority="7" stopIfTrue="1">
      <formula>$E$24&lt;$F$24</formula>
    </cfRule>
    <cfRule type="expression" dxfId="8" priority="8" stopIfTrue="1">
      <formula>$E$24&gt;$G$24</formula>
    </cfRule>
  </conditionalFormatting>
  <conditionalFormatting sqref="E25">
    <cfRule type="expression" dxfId="7" priority="5" stopIfTrue="1">
      <formula>$E$24&lt;$F$24</formula>
    </cfRule>
    <cfRule type="expression" dxfId="6" priority="6" stopIfTrue="1">
      <formula>$E$24&gt;$G$24</formula>
    </cfRule>
  </conditionalFormatting>
  <conditionalFormatting sqref="E25">
    <cfRule type="cellIs" dxfId="5" priority="4" stopIfTrue="1" operator="notBetween">
      <formula>$F$24</formula>
      <formula>$G$24</formula>
    </cfRule>
  </conditionalFormatting>
  <conditionalFormatting sqref="E25">
    <cfRule type="cellIs" dxfId="4" priority="3" stopIfTrue="1" operator="notBetween">
      <formula>$F$24</formula>
      <formula>$G$24</formula>
    </cfRule>
  </conditionalFormatting>
  <conditionalFormatting sqref="E25">
    <cfRule type="cellIs" dxfId="3" priority="2" stopIfTrue="1" operator="notBetween">
      <formula>$F$24</formula>
      <formula>$G$24</formula>
    </cfRule>
  </conditionalFormatting>
  <conditionalFormatting sqref="E25">
    <cfRule type="cellIs" dxfId="2" priority="1" stopIfTrue="1" operator="notBetween">
      <formula>$F$24</formula>
      <formula>$G$24</formula>
    </cfRule>
  </conditionalFormatting>
  <dataValidations count="2">
    <dataValidation type="decimal" allowBlank="1" showInputMessage="1" showErrorMessage="1" error="O valor inserido está fora dos limites estabelecidos pelo acórdão 2622/2013 do TCU ou é inválido." sqref="E983047:E983051 E65543:E65547 E131079:E131083 E196615:E196619 E262151:E262155 E327687:E327691 E393223:E393227 E458759:E458763 E524295:E524299 E589831:E589835 E655367:E655371 E720903:E720907 E786439:E786443 E851975:E851979 E917511:E917515 E7:E11">
      <formula1>F7</formula1>
      <formula2>G7</formula2>
    </dataValidation>
    <dataValidation type="decimal" operator="greaterThan" allowBlank="1" showInputMessage="1" showErrorMessage="1" error="Valor inválido" sqref="E16 E65552 E131088 E196624 E262160 E327696 E393232 E458768 E524304 E589840 E655376 E720912 E786448 E851984 E917520 E983056">
      <formula1>0</formula1>
    </dataValidation>
  </dataValidations>
  <pageMargins left="1" right="1" top="1" bottom="1" header="0.5" footer="0.5"/>
  <pageSetup paperSize="9" scale="93"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D49"/>
  <sheetViews>
    <sheetView workbookViewId="0">
      <selection activeCell="H40" sqref="H40"/>
    </sheetView>
  </sheetViews>
  <sheetFormatPr defaultRowHeight="15" x14ac:dyDescent="0.25"/>
  <cols>
    <col min="1" max="1" width="9.140625" style="132"/>
    <col min="2" max="2" width="41.28515625" style="132" bestFit="1" customWidth="1"/>
    <col min="3" max="3" width="12.140625" style="132" bestFit="1" customWidth="1"/>
    <col min="4" max="4" width="11.42578125" style="132" bestFit="1" customWidth="1"/>
    <col min="5" max="16384" width="9.140625" style="132"/>
  </cols>
  <sheetData>
    <row r="1" spans="1:4" ht="34.5" customHeight="1" thickBot="1" x14ac:dyDescent="0.3">
      <c r="A1" s="253" t="s">
        <v>407</v>
      </c>
      <c r="B1" s="254"/>
      <c r="C1" s="254"/>
      <c r="D1" s="255"/>
    </row>
    <row r="2" spans="1:4" ht="15.75" thickBot="1" x14ac:dyDescent="0.3">
      <c r="A2" s="133"/>
      <c r="B2" s="134"/>
      <c r="C2" s="134"/>
      <c r="D2" s="134"/>
    </row>
    <row r="3" spans="1:4" ht="15.75" thickBot="1" x14ac:dyDescent="0.3">
      <c r="A3" s="256" t="s">
        <v>408</v>
      </c>
      <c r="B3" s="257"/>
      <c r="C3" s="257"/>
      <c r="D3" s="258"/>
    </row>
    <row r="4" spans="1:4" x14ac:dyDescent="0.25">
      <c r="A4" s="135"/>
      <c r="B4" s="135"/>
      <c r="C4" s="135" t="s">
        <v>409</v>
      </c>
      <c r="D4" s="135" t="s">
        <v>410</v>
      </c>
    </row>
    <row r="5" spans="1:4" x14ac:dyDescent="0.25">
      <c r="A5" s="136" t="s">
        <v>411</v>
      </c>
      <c r="B5" s="137" t="s">
        <v>412</v>
      </c>
      <c r="C5" s="251" t="s">
        <v>413</v>
      </c>
      <c r="D5" s="252"/>
    </row>
    <row r="6" spans="1:4" x14ac:dyDescent="0.25">
      <c r="A6" s="136" t="s">
        <v>414</v>
      </c>
      <c r="B6" s="138" t="s">
        <v>415</v>
      </c>
      <c r="C6" s="139">
        <v>0.2</v>
      </c>
      <c r="D6" s="139">
        <v>0.2</v>
      </c>
    </row>
    <row r="7" spans="1:4" x14ac:dyDescent="0.25">
      <c r="A7" s="136" t="s">
        <v>416</v>
      </c>
      <c r="B7" s="138" t="s">
        <v>417</v>
      </c>
      <c r="C7" s="139">
        <v>1.4999999999999999E-2</v>
      </c>
      <c r="D7" s="139">
        <v>1.4999999999999999E-2</v>
      </c>
    </row>
    <row r="8" spans="1:4" x14ac:dyDescent="0.25">
      <c r="A8" s="136" t="s">
        <v>418</v>
      </c>
      <c r="B8" s="138" t="s">
        <v>419</v>
      </c>
      <c r="C8" s="139">
        <v>0.01</v>
      </c>
      <c r="D8" s="139">
        <v>0.01</v>
      </c>
    </row>
    <row r="9" spans="1:4" x14ac:dyDescent="0.25">
      <c r="A9" s="136" t="s">
        <v>420</v>
      </c>
      <c r="B9" s="138" t="s">
        <v>421</v>
      </c>
      <c r="C9" s="139">
        <v>6.0000000000000001E-3</v>
      </c>
      <c r="D9" s="139">
        <v>6.0000000000000001E-3</v>
      </c>
    </row>
    <row r="10" spans="1:4" x14ac:dyDescent="0.25">
      <c r="A10" s="136" t="s">
        <v>422</v>
      </c>
      <c r="B10" s="138" t="s">
        <v>423</v>
      </c>
      <c r="C10" s="139">
        <v>2E-3</v>
      </c>
      <c r="D10" s="139">
        <v>2E-3</v>
      </c>
    </row>
    <row r="11" spans="1:4" x14ac:dyDescent="0.25">
      <c r="A11" s="136" t="s">
        <v>424</v>
      </c>
      <c r="B11" s="138" t="s">
        <v>425</v>
      </c>
      <c r="C11" s="139">
        <v>2.5000000000000001E-2</v>
      </c>
      <c r="D11" s="139">
        <v>2.5000000000000001E-2</v>
      </c>
    </row>
    <row r="12" spans="1:4" x14ac:dyDescent="0.25">
      <c r="A12" s="136" t="s">
        <v>426</v>
      </c>
      <c r="B12" s="138" t="s">
        <v>427</v>
      </c>
      <c r="C12" s="139">
        <v>0.03</v>
      </c>
      <c r="D12" s="139">
        <v>0.03</v>
      </c>
    </row>
    <row r="13" spans="1:4" x14ac:dyDescent="0.25">
      <c r="A13" s="136" t="s">
        <v>428</v>
      </c>
      <c r="B13" s="138" t="s">
        <v>429</v>
      </c>
      <c r="C13" s="139">
        <v>0.08</v>
      </c>
      <c r="D13" s="139">
        <v>0.08</v>
      </c>
    </row>
    <row r="14" spans="1:4" x14ac:dyDescent="0.25">
      <c r="A14" s="259" t="s">
        <v>404</v>
      </c>
      <c r="B14" s="259"/>
      <c r="C14" s="140">
        <f>SUM(C6:C13)</f>
        <v>0.36800000000000005</v>
      </c>
      <c r="D14" s="140">
        <f>SUM(D6:D13)</f>
        <v>0.36800000000000005</v>
      </c>
    </row>
    <row r="15" spans="1:4" ht="15.75" thickBot="1" x14ac:dyDescent="0.3"/>
    <row r="16" spans="1:4" ht="15.75" thickBot="1" x14ac:dyDescent="0.3">
      <c r="A16" s="256" t="s">
        <v>430</v>
      </c>
      <c r="B16" s="257"/>
      <c r="C16" s="257"/>
      <c r="D16" s="258"/>
    </row>
    <row r="17" spans="1:4" x14ac:dyDescent="0.25">
      <c r="A17" s="135"/>
      <c r="B17" s="135"/>
      <c r="C17" s="135" t="s">
        <v>409</v>
      </c>
      <c r="D17" s="135" t="s">
        <v>410</v>
      </c>
    </row>
    <row r="18" spans="1:4" x14ac:dyDescent="0.25">
      <c r="A18" s="136" t="s">
        <v>431</v>
      </c>
      <c r="B18" s="137" t="s">
        <v>412</v>
      </c>
      <c r="C18" s="251" t="s">
        <v>413</v>
      </c>
      <c r="D18" s="252"/>
    </row>
    <row r="19" spans="1:4" x14ac:dyDescent="0.25">
      <c r="A19" s="136" t="s">
        <v>432</v>
      </c>
      <c r="B19" s="138" t="s">
        <v>433</v>
      </c>
      <c r="C19" s="139">
        <v>0.1794</v>
      </c>
      <c r="D19" s="139">
        <v>0</v>
      </c>
    </row>
    <row r="20" spans="1:4" x14ac:dyDescent="0.25">
      <c r="A20" s="136" t="s">
        <v>434</v>
      </c>
      <c r="B20" s="138" t="s">
        <v>435</v>
      </c>
      <c r="C20" s="139">
        <v>4.2500000000000003E-2</v>
      </c>
      <c r="D20" s="139">
        <v>0</v>
      </c>
    </row>
    <row r="21" spans="1:4" x14ac:dyDescent="0.25">
      <c r="A21" s="136" t="s">
        <v>436</v>
      </c>
      <c r="B21" s="138" t="s">
        <v>437</v>
      </c>
      <c r="C21" s="139">
        <v>9.1999999999999998E-3</v>
      </c>
      <c r="D21" s="139">
        <v>7.1000000000000004E-3</v>
      </c>
    </row>
    <row r="22" spans="1:4" x14ac:dyDescent="0.25">
      <c r="A22" s="136" t="s">
        <v>438</v>
      </c>
      <c r="B22" s="138" t="s">
        <v>439</v>
      </c>
      <c r="C22" s="139">
        <v>0.1081</v>
      </c>
      <c r="D22" s="139">
        <v>8.3299999999999999E-2</v>
      </c>
    </row>
    <row r="23" spans="1:4" x14ac:dyDescent="0.25">
      <c r="A23" s="136" t="s">
        <v>440</v>
      </c>
      <c r="B23" s="138" t="s">
        <v>441</v>
      </c>
      <c r="C23" s="139">
        <v>6.9999999999999999E-4</v>
      </c>
      <c r="D23" s="139">
        <v>5.9999999999999995E-4</v>
      </c>
    </row>
    <row r="24" spans="1:4" x14ac:dyDescent="0.25">
      <c r="A24" s="136" t="s">
        <v>442</v>
      </c>
      <c r="B24" s="138" t="s">
        <v>443</v>
      </c>
      <c r="C24" s="139">
        <v>7.1999999999999998E-3</v>
      </c>
      <c r="D24" s="139">
        <v>5.5999999999999999E-3</v>
      </c>
    </row>
    <row r="25" spans="1:4" x14ac:dyDescent="0.25">
      <c r="A25" s="136" t="s">
        <v>444</v>
      </c>
      <c r="B25" s="138" t="s">
        <v>445</v>
      </c>
      <c r="C25" s="139">
        <v>1.5299999999999999E-2</v>
      </c>
      <c r="D25" s="139">
        <v>0</v>
      </c>
    </row>
    <row r="26" spans="1:4" x14ac:dyDescent="0.25">
      <c r="A26" s="136" t="s">
        <v>446</v>
      </c>
      <c r="B26" s="138" t="s">
        <v>447</v>
      </c>
      <c r="C26" s="139">
        <v>1.1000000000000001E-3</v>
      </c>
      <c r="D26" s="139">
        <v>8.9999999999999998E-4</v>
      </c>
    </row>
    <row r="27" spans="1:4" x14ac:dyDescent="0.25">
      <c r="A27" s="136" t="s">
        <v>448</v>
      </c>
      <c r="B27" s="138" t="s">
        <v>449</v>
      </c>
      <c r="C27" s="139">
        <v>8.1100000000000005E-2</v>
      </c>
      <c r="D27" s="139">
        <v>6.25E-2</v>
      </c>
    </row>
    <row r="28" spans="1:4" x14ac:dyDescent="0.25">
      <c r="A28" s="136" t="s">
        <v>450</v>
      </c>
      <c r="B28" s="138" t="s">
        <v>451</v>
      </c>
      <c r="C28" s="139">
        <v>2.9999999999999997E-4</v>
      </c>
      <c r="D28" s="139">
        <v>2.0000000000000001E-4</v>
      </c>
    </row>
    <row r="29" spans="1:4" x14ac:dyDescent="0.25">
      <c r="A29" s="259" t="s">
        <v>404</v>
      </c>
      <c r="B29" s="259"/>
      <c r="C29" s="140">
        <f>SUM(C19:C28)</f>
        <v>0.44490000000000002</v>
      </c>
      <c r="D29" s="140">
        <f>SUM(D19:D28)</f>
        <v>0.16019999999999998</v>
      </c>
    </row>
    <row r="30" spans="1:4" ht="15.75" thickBot="1" x14ac:dyDescent="0.3"/>
    <row r="31" spans="1:4" ht="15.75" thickBot="1" x14ac:dyDescent="0.3">
      <c r="A31" s="256" t="s">
        <v>452</v>
      </c>
      <c r="B31" s="257"/>
      <c r="C31" s="257"/>
      <c r="D31" s="258"/>
    </row>
    <row r="32" spans="1:4" x14ac:dyDescent="0.25">
      <c r="A32" s="137"/>
      <c r="B32" s="137"/>
      <c r="C32" s="135" t="s">
        <v>409</v>
      </c>
      <c r="D32" s="135" t="s">
        <v>410</v>
      </c>
    </row>
    <row r="33" spans="1:4" x14ac:dyDescent="0.25">
      <c r="A33" s="137" t="s">
        <v>453</v>
      </c>
      <c r="B33" s="137" t="s">
        <v>412</v>
      </c>
      <c r="C33" s="251" t="s">
        <v>413</v>
      </c>
      <c r="D33" s="252"/>
    </row>
    <row r="34" spans="1:4" x14ac:dyDescent="0.25">
      <c r="A34" s="137" t="s">
        <v>454</v>
      </c>
      <c r="B34" s="138" t="s">
        <v>455</v>
      </c>
      <c r="C34" s="139">
        <v>4.7199999999999999E-2</v>
      </c>
      <c r="D34" s="139">
        <v>3.6400000000000002E-2</v>
      </c>
    </row>
    <row r="35" spans="1:4" x14ac:dyDescent="0.25">
      <c r="A35" s="137" t="s">
        <v>456</v>
      </c>
      <c r="B35" s="138" t="s">
        <v>457</v>
      </c>
      <c r="C35" s="139">
        <v>1.1000000000000001E-3</v>
      </c>
      <c r="D35" s="139">
        <v>8.9999999999999998E-4</v>
      </c>
    </row>
    <row r="36" spans="1:4" x14ac:dyDescent="0.25">
      <c r="A36" s="137" t="s">
        <v>458</v>
      </c>
      <c r="B36" s="138" t="s">
        <v>459</v>
      </c>
      <c r="C36" s="139">
        <v>4.7699999999999999E-2</v>
      </c>
      <c r="D36" s="139">
        <v>3.6700000000000003E-2</v>
      </c>
    </row>
    <row r="37" spans="1:4" x14ac:dyDescent="0.25">
      <c r="A37" s="137" t="s">
        <v>460</v>
      </c>
      <c r="B37" s="138" t="s">
        <v>461</v>
      </c>
      <c r="C37" s="139">
        <v>4.58E-2</v>
      </c>
      <c r="D37" s="139">
        <v>3.5299999999999998E-2</v>
      </c>
    </row>
    <row r="38" spans="1:4" x14ac:dyDescent="0.25">
      <c r="A38" s="137" t="s">
        <v>462</v>
      </c>
      <c r="B38" s="138" t="s">
        <v>463</v>
      </c>
      <c r="C38" s="139">
        <v>4.0000000000000001E-3</v>
      </c>
      <c r="D38" s="139">
        <v>3.0999999999999999E-3</v>
      </c>
    </row>
    <row r="39" spans="1:4" x14ac:dyDescent="0.25">
      <c r="A39" s="259" t="s">
        <v>404</v>
      </c>
      <c r="B39" s="259"/>
      <c r="C39" s="140">
        <f>SUM(C34:C38)</f>
        <v>0.14580000000000001</v>
      </c>
      <c r="D39" s="140">
        <f>SUM(D34:D38)</f>
        <v>0.11240000000000001</v>
      </c>
    </row>
    <row r="40" spans="1:4" ht="15.75" thickBot="1" x14ac:dyDescent="0.3"/>
    <row r="41" spans="1:4" ht="15.75" thickBot="1" x14ac:dyDescent="0.3">
      <c r="A41" s="256" t="s">
        <v>464</v>
      </c>
      <c r="B41" s="257"/>
      <c r="C41" s="257"/>
      <c r="D41" s="258"/>
    </row>
    <row r="42" spans="1:4" x14ac:dyDescent="0.25">
      <c r="A42" s="137"/>
      <c r="B42" s="137"/>
      <c r="C42" s="135" t="s">
        <v>409</v>
      </c>
      <c r="D42" s="135" t="s">
        <v>410</v>
      </c>
    </row>
    <row r="43" spans="1:4" x14ac:dyDescent="0.25">
      <c r="A43" s="137" t="s">
        <v>465</v>
      </c>
      <c r="B43" s="137" t="s">
        <v>412</v>
      </c>
      <c r="C43" s="251" t="s">
        <v>413</v>
      </c>
      <c r="D43" s="252"/>
    </row>
    <row r="44" spans="1:4" x14ac:dyDescent="0.25">
      <c r="A44" s="137" t="s">
        <v>466</v>
      </c>
      <c r="B44" s="138" t="s">
        <v>467</v>
      </c>
      <c r="C44" s="139">
        <v>0.16370000000000001</v>
      </c>
      <c r="D44" s="139">
        <v>5.8999999999999997E-2</v>
      </c>
    </row>
    <row r="45" spans="1:4" ht="54" customHeight="1" x14ac:dyDescent="0.25">
      <c r="A45" s="137" t="s">
        <v>468</v>
      </c>
      <c r="B45" s="141" t="s">
        <v>469</v>
      </c>
      <c r="C45" s="139">
        <v>4.1999999999999997E-3</v>
      </c>
      <c r="D45" s="139">
        <v>3.2000000000000002E-3</v>
      </c>
    </row>
    <row r="46" spans="1:4" x14ac:dyDescent="0.25">
      <c r="A46" s="259" t="s">
        <v>404</v>
      </c>
      <c r="B46" s="259"/>
      <c r="C46" s="140">
        <f>SUM(C44:C45)</f>
        <v>0.16790000000000002</v>
      </c>
      <c r="D46" s="140">
        <f>SUM(D44:D45)</f>
        <v>6.2199999999999998E-2</v>
      </c>
    </row>
    <row r="48" spans="1:4" ht="15.75" thickBot="1" x14ac:dyDescent="0.3"/>
    <row r="49" spans="1:4" ht="15.75" thickBot="1" x14ac:dyDescent="0.3">
      <c r="A49" s="142"/>
      <c r="B49" s="143" t="s">
        <v>470</v>
      </c>
      <c r="C49" s="144">
        <f>SUM(C14,C29,C39,C46)</f>
        <v>1.1266</v>
      </c>
      <c r="D49" s="145">
        <f>SUM(D14,D29,D39,D46)</f>
        <v>0.70280000000000009</v>
      </c>
    </row>
  </sheetData>
  <mergeCells count="13">
    <mergeCell ref="A46:B46"/>
    <mergeCell ref="A29:B29"/>
    <mergeCell ref="A31:D31"/>
    <mergeCell ref="C33:D33"/>
    <mergeCell ref="A39:B39"/>
    <mergeCell ref="A41:D41"/>
    <mergeCell ref="C43:D43"/>
    <mergeCell ref="C18:D18"/>
    <mergeCell ref="A1:D1"/>
    <mergeCell ref="A3:D3"/>
    <mergeCell ref="C5:D5"/>
    <mergeCell ref="A14:B14"/>
    <mergeCell ref="A16:D16"/>
  </mergeCells>
  <printOptions horizontalCentered="1" verticalCentered="1"/>
  <pageMargins left="0.98425196850393704" right="0.98425196850393704" top="0.98425196850393704" bottom="0.98425196850393704" header="0.51181102362204722" footer="0.51181102362204722"/>
  <pageSetup paperSize="9" scale="90" fitToWidth="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103"/>
  <sheetViews>
    <sheetView topLeftCell="B94" zoomScale="130" zoomScaleNormal="130" workbookViewId="0">
      <selection activeCell="B103" sqref="B103:C103"/>
    </sheetView>
  </sheetViews>
  <sheetFormatPr defaultRowHeight="15" x14ac:dyDescent="0.25"/>
  <cols>
    <col min="1" max="1" width="9.7109375" style="5" bestFit="1" customWidth="1"/>
    <col min="2" max="2" width="12.7109375" style="5" customWidth="1"/>
    <col min="3" max="3" width="60.7109375" customWidth="1"/>
    <col min="4" max="4" width="8.42578125" bestFit="1" customWidth="1"/>
    <col min="5" max="5" width="10.7109375" style="13" customWidth="1"/>
    <col min="6" max="6" width="10.5703125" bestFit="1" customWidth="1"/>
    <col min="7" max="7" width="10.5703125" hidden="1" customWidth="1"/>
    <col min="8" max="9" width="0" hidden="1" customWidth="1"/>
  </cols>
  <sheetData>
    <row r="1" spans="1:9" ht="44.25" customHeight="1" thickBot="1" x14ac:dyDescent="0.3">
      <c r="A1" s="187" t="s">
        <v>541</v>
      </c>
      <c r="B1" s="193" t="s">
        <v>547</v>
      </c>
      <c r="C1" s="187" t="s">
        <v>542</v>
      </c>
      <c r="D1" s="187" t="s">
        <v>543</v>
      </c>
      <c r="E1" s="188" t="s">
        <v>544</v>
      </c>
      <c r="F1" s="188" t="s">
        <v>545</v>
      </c>
      <c r="G1" s="188" t="s">
        <v>546</v>
      </c>
    </row>
    <row r="2" spans="1:9" ht="34.5" thickBot="1" x14ac:dyDescent="0.3">
      <c r="A2" s="185" t="s">
        <v>230</v>
      </c>
      <c r="B2" s="211" t="s">
        <v>558</v>
      </c>
      <c r="C2" s="186" t="s">
        <v>231</v>
      </c>
      <c r="D2" s="189" t="s">
        <v>55</v>
      </c>
      <c r="E2" s="192">
        <v>1151.23</v>
      </c>
      <c r="F2" s="207">
        <f>H2*1.16</f>
        <v>1414.5968</v>
      </c>
      <c r="G2" s="207">
        <f>I2*1.16</f>
        <v>1361.9791999999998</v>
      </c>
      <c r="H2" s="207">
        <v>1219.48</v>
      </c>
      <c r="I2" s="207">
        <v>1174.1199999999999</v>
      </c>
    </row>
    <row r="3" spans="1:9" ht="34.5" thickBot="1" x14ac:dyDescent="0.3">
      <c r="A3" s="29" t="s">
        <v>232</v>
      </c>
      <c r="B3" s="211" t="s">
        <v>558</v>
      </c>
      <c r="C3" s="68" t="s">
        <v>233</v>
      </c>
      <c r="D3" s="190" t="s">
        <v>141</v>
      </c>
      <c r="E3" s="192">
        <v>1202.29</v>
      </c>
      <c r="F3" s="207">
        <f>H3*1.16</f>
        <v>1485.1479999999999</v>
      </c>
      <c r="G3" s="207">
        <f>I3*1.16</f>
        <v>1431.4515999999999</v>
      </c>
      <c r="H3" s="207">
        <v>1280.3</v>
      </c>
      <c r="I3" s="207">
        <v>1234.01</v>
      </c>
    </row>
    <row r="4" spans="1:9" ht="33.75" x14ac:dyDescent="0.25">
      <c r="A4" s="129" t="s">
        <v>400</v>
      </c>
      <c r="B4" s="211" t="s">
        <v>560</v>
      </c>
      <c r="C4" s="30" t="s">
        <v>399</v>
      </c>
      <c r="D4" s="190" t="s">
        <v>55</v>
      </c>
      <c r="E4" s="192">
        <v>54.3</v>
      </c>
      <c r="F4" s="212">
        <f>E4*1.35</f>
        <v>73.305000000000007</v>
      </c>
      <c r="G4" s="208">
        <f>F4</f>
        <v>73.305000000000007</v>
      </c>
    </row>
    <row r="5" spans="1:9" x14ac:dyDescent="0.25">
      <c r="A5" s="29" t="s">
        <v>169</v>
      </c>
      <c r="B5" s="197" t="s">
        <v>550</v>
      </c>
      <c r="C5" s="30" t="s">
        <v>170</v>
      </c>
      <c r="D5" s="190" t="s">
        <v>125</v>
      </c>
      <c r="E5" s="192">
        <v>63.26</v>
      </c>
      <c r="F5" s="209">
        <f>940/9</f>
        <v>104.44444444444444</v>
      </c>
      <c r="G5" s="209">
        <f>940/9</f>
        <v>104.44444444444444</v>
      </c>
    </row>
    <row r="6" spans="1:9" ht="23.25" thickBot="1" x14ac:dyDescent="0.3">
      <c r="A6" s="129" t="s">
        <v>396</v>
      </c>
      <c r="B6" s="195" t="s">
        <v>548</v>
      </c>
      <c r="C6" s="68" t="s">
        <v>395</v>
      </c>
      <c r="D6" s="190" t="s">
        <v>55</v>
      </c>
      <c r="E6" s="192">
        <v>89.82</v>
      </c>
      <c r="F6" s="209">
        <v>153.4</v>
      </c>
      <c r="G6" s="209">
        <v>153.4</v>
      </c>
    </row>
    <row r="7" spans="1:9" x14ac:dyDescent="0.25">
      <c r="A7" s="173" t="s">
        <v>390</v>
      </c>
      <c r="B7" s="194" t="s">
        <v>549</v>
      </c>
      <c r="C7" s="178" t="s">
        <v>389</v>
      </c>
      <c r="D7" s="184" t="s">
        <v>9</v>
      </c>
      <c r="E7" s="192">
        <v>12.05</v>
      </c>
      <c r="F7" s="209">
        <f t="shared" ref="F7" si="0">E7</f>
        <v>12.05</v>
      </c>
      <c r="G7" s="209">
        <f t="shared" ref="G7" si="1">E7</f>
        <v>12.05</v>
      </c>
    </row>
    <row r="8" spans="1:9" x14ac:dyDescent="0.25">
      <c r="A8" s="29" t="s">
        <v>355</v>
      </c>
      <c r="B8" s="194" t="s">
        <v>548</v>
      </c>
      <c r="C8" s="175" t="s">
        <v>154</v>
      </c>
      <c r="D8" s="104" t="s">
        <v>9</v>
      </c>
      <c r="E8" s="192">
        <v>96</v>
      </c>
      <c r="F8" s="209">
        <v>120</v>
      </c>
      <c r="G8" s="209">
        <v>120</v>
      </c>
    </row>
    <row r="9" spans="1:9" x14ac:dyDescent="0.25">
      <c r="A9" s="29" t="s">
        <v>177</v>
      </c>
      <c r="B9" s="194">
        <v>44166</v>
      </c>
      <c r="C9" s="30" t="s">
        <v>341</v>
      </c>
      <c r="D9" s="190" t="s">
        <v>165</v>
      </c>
      <c r="E9" s="192">
        <v>3.76</v>
      </c>
      <c r="F9" s="207">
        <v>8.35</v>
      </c>
      <c r="G9" s="207">
        <f>F9</f>
        <v>8.35</v>
      </c>
    </row>
    <row r="10" spans="1:9" x14ac:dyDescent="0.25">
      <c r="A10" s="29" t="s">
        <v>178</v>
      </c>
      <c r="B10" s="194">
        <v>44166</v>
      </c>
      <c r="C10" s="175" t="s">
        <v>342</v>
      </c>
      <c r="D10" s="104" t="s">
        <v>165</v>
      </c>
      <c r="E10" s="192">
        <v>3.76</v>
      </c>
      <c r="F10" s="207">
        <v>8.35</v>
      </c>
      <c r="G10" s="207">
        <f t="shared" ref="G10:G25" si="2">F10</f>
        <v>8.35</v>
      </c>
    </row>
    <row r="11" spans="1:9" x14ac:dyDescent="0.25">
      <c r="A11" s="29" t="s">
        <v>174</v>
      </c>
      <c r="B11" s="194">
        <v>44166</v>
      </c>
      <c r="C11" s="30" t="s">
        <v>363</v>
      </c>
      <c r="D11" s="190" t="s">
        <v>165</v>
      </c>
      <c r="E11" s="192">
        <v>4.1100000000000003</v>
      </c>
      <c r="F11" s="207">
        <v>9.1199999999999992</v>
      </c>
      <c r="G11" s="207">
        <f t="shared" si="2"/>
        <v>9.1199999999999992</v>
      </c>
    </row>
    <row r="12" spans="1:9" ht="23.25" thickBot="1" x14ac:dyDescent="0.3">
      <c r="A12" s="34" t="s">
        <v>271</v>
      </c>
      <c r="B12" s="194">
        <v>44166</v>
      </c>
      <c r="C12" s="177" t="s">
        <v>327</v>
      </c>
      <c r="D12" s="191" t="s">
        <v>146</v>
      </c>
      <c r="E12" s="192">
        <v>8.77</v>
      </c>
      <c r="F12" s="207">
        <v>10.92</v>
      </c>
      <c r="G12" s="207">
        <f t="shared" si="2"/>
        <v>10.92</v>
      </c>
    </row>
    <row r="13" spans="1:9" x14ac:dyDescent="0.25">
      <c r="A13" s="29" t="s">
        <v>270</v>
      </c>
      <c r="B13" s="194">
        <v>44166</v>
      </c>
      <c r="C13" s="30" t="s">
        <v>332</v>
      </c>
      <c r="D13" s="190" t="s">
        <v>269</v>
      </c>
      <c r="E13" s="192">
        <v>9.16</v>
      </c>
      <c r="F13" s="207">
        <v>10.67</v>
      </c>
      <c r="G13" s="207">
        <f t="shared" si="2"/>
        <v>10.67</v>
      </c>
    </row>
    <row r="14" spans="1:9" x14ac:dyDescent="0.25">
      <c r="A14" s="29" t="s">
        <v>175</v>
      </c>
      <c r="B14" s="194">
        <v>44166</v>
      </c>
      <c r="C14" s="30" t="s">
        <v>340</v>
      </c>
      <c r="D14" s="190" t="s">
        <v>165</v>
      </c>
      <c r="E14" s="192">
        <v>12.38</v>
      </c>
      <c r="F14" s="207">
        <v>22.46</v>
      </c>
      <c r="G14" s="207">
        <f t="shared" si="2"/>
        <v>22.46</v>
      </c>
    </row>
    <row r="15" spans="1:9" x14ac:dyDescent="0.25">
      <c r="A15" s="29" t="s">
        <v>273</v>
      </c>
      <c r="B15" s="194">
        <v>44166</v>
      </c>
      <c r="C15" s="30" t="s">
        <v>322</v>
      </c>
      <c r="D15" s="190" t="s">
        <v>71</v>
      </c>
      <c r="E15" s="192">
        <v>52</v>
      </c>
      <c r="F15" s="207">
        <v>60</v>
      </c>
      <c r="G15" s="207">
        <f t="shared" si="2"/>
        <v>60</v>
      </c>
    </row>
    <row r="16" spans="1:9" x14ac:dyDescent="0.25">
      <c r="A16" s="29" t="s">
        <v>265</v>
      </c>
      <c r="B16" s="194">
        <v>44166</v>
      </c>
      <c r="C16" s="30" t="s">
        <v>319</v>
      </c>
      <c r="D16" s="190" t="s">
        <v>71</v>
      </c>
      <c r="E16" s="192">
        <v>55</v>
      </c>
      <c r="F16" s="207">
        <v>60</v>
      </c>
      <c r="G16" s="207">
        <f t="shared" si="2"/>
        <v>60</v>
      </c>
    </row>
    <row r="17" spans="1:7" x14ac:dyDescent="0.25">
      <c r="A17" s="29" t="s">
        <v>274</v>
      </c>
      <c r="B17" s="194">
        <v>44166</v>
      </c>
      <c r="C17" s="30" t="s">
        <v>256</v>
      </c>
      <c r="D17" s="190" t="s">
        <v>165</v>
      </c>
      <c r="E17" s="192">
        <v>1</v>
      </c>
      <c r="F17" s="207">
        <v>0.52</v>
      </c>
      <c r="G17" s="207">
        <f t="shared" si="2"/>
        <v>0.52</v>
      </c>
    </row>
    <row r="18" spans="1:7" ht="15.75" thickBot="1" x14ac:dyDescent="0.3">
      <c r="A18" s="34" t="s">
        <v>275</v>
      </c>
      <c r="B18" s="194">
        <v>44166</v>
      </c>
      <c r="C18" s="35" t="s">
        <v>159</v>
      </c>
      <c r="D18" s="191" t="s">
        <v>125</v>
      </c>
      <c r="E18" s="192">
        <v>11.26</v>
      </c>
      <c r="F18" s="207">
        <v>16.14</v>
      </c>
      <c r="G18" s="207">
        <v>13.94</v>
      </c>
    </row>
    <row r="19" spans="1:7" ht="22.5" x14ac:dyDescent="0.25">
      <c r="A19" s="29" t="s">
        <v>283</v>
      </c>
      <c r="B19" s="197" t="s">
        <v>551</v>
      </c>
      <c r="C19" s="68" t="s">
        <v>325</v>
      </c>
      <c r="D19" s="190" t="s">
        <v>125</v>
      </c>
      <c r="E19" s="192">
        <v>1.4</v>
      </c>
      <c r="F19" s="207">
        <f>50/8</f>
        <v>6.25</v>
      </c>
      <c r="G19" s="207">
        <f t="shared" si="2"/>
        <v>6.25</v>
      </c>
    </row>
    <row r="20" spans="1:7" x14ac:dyDescent="0.25">
      <c r="A20" s="29" t="s">
        <v>167</v>
      </c>
      <c r="B20" s="194">
        <v>44166</v>
      </c>
      <c r="C20" s="175" t="s">
        <v>329</v>
      </c>
      <c r="D20" s="104" t="s">
        <v>9</v>
      </c>
      <c r="E20" s="192">
        <v>34.81</v>
      </c>
      <c r="F20" s="207">
        <v>58.01</v>
      </c>
      <c r="G20" s="207">
        <f t="shared" si="2"/>
        <v>58.01</v>
      </c>
    </row>
    <row r="21" spans="1:7" ht="22.5" x14ac:dyDescent="0.25">
      <c r="A21" s="29" t="s">
        <v>176</v>
      </c>
      <c r="B21" s="194">
        <v>44166</v>
      </c>
      <c r="C21" s="68" t="s">
        <v>339</v>
      </c>
      <c r="D21" s="190" t="s">
        <v>71</v>
      </c>
      <c r="E21" s="192">
        <v>364.86</v>
      </c>
      <c r="F21" s="207">
        <v>394.28</v>
      </c>
      <c r="G21" s="207">
        <f t="shared" si="2"/>
        <v>394.28</v>
      </c>
    </row>
    <row r="22" spans="1:7" ht="23.25" thickBot="1" x14ac:dyDescent="0.3">
      <c r="A22" s="29" t="s">
        <v>227</v>
      </c>
      <c r="B22" s="194">
        <v>44166</v>
      </c>
      <c r="C22" s="68" t="s">
        <v>373</v>
      </c>
      <c r="D22" s="190" t="s">
        <v>55</v>
      </c>
      <c r="E22" s="192">
        <v>1007.98</v>
      </c>
      <c r="F22" s="207">
        <v>2024.93</v>
      </c>
      <c r="G22" s="207">
        <f t="shared" si="2"/>
        <v>2024.93</v>
      </c>
    </row>
    <row r="23" spans="1:7" ht="22.5" x14ac:dyDescent="0.25">
      <c r="A23" s="173" t="s">
        <v>172</v>
      </c>
      <c r="B23" s="197" t="s">
        <v>552</v>
      </c>
      <c r="C23" s="179" t="s">
        <v>149</v>
      </c>
      <c r="D23" s="184" t="s">
        <v>125</v>
      </c>
      <c r="E23" s="192">
        <v>96.18</v>
      </c>
      <c r="F23" s="207">
        <v>120</v>
      </c>
      <c r="G23" s="207">
        <f t="shared" si="2"/>
        <v>120</v>
      </c>
    </row>
    <row r="24" spans="1:7" ht="22.5" x14ac:dyDescent="0.25">
      <c r="A24" s="29" t="s">
        <v>359</v>
      </c>
      <c r="B24" s="194">
        <v>44166</v>
      </c>
      <c r="C24" s="68" t="s">
        <v>358</v>
      </c>
      <c r="D24" s="190" t="s">
        <v>9</v>
      </c>
      <c r="E24" s="192">
        <v>14.9</v>
      </c>
      <c r="F24" s="207">
        <v>19.149999999999999</v>
      </c>
      <c r="G24" s="207">
        <f t="shared" si="2"/>
        <v>19.149999999999999</v>
      </c>
    </row>
    <row r="25" spans="1:7" ht="22.5" x14ac:dyDescent="0.25">
      <c r="A25" s="29" t="s">
        <v>331</v>
      </c>
      <c r="B25" s="194">
        <v>44166</v>
      </c>
      <c r="C25" s="68" t="s">
        <v>330</v>
      </c>
      <c r="D25" s="190" t="s">
        <v>9</v>
      </c>
      <c r="E25" s="192">
        <v>30.37</v>
      </c>
      <c r="F25" s="207">
        <v>39.03</v>
      </c>
      <c r="G25" s="207">
        <f t="shared" si="2"/>
        <v>39.03</v>
      </c>
    </row>
    <row r="26" spans="1:7" x14ac:dyDescent="0.25">
      <c r="A26" s="29" t="s">
        <v>292</v>
      </c>
      <c r="B26" s="194" t="s">
        <v>548</v>
      </c>
      <c r="C26" s="30" t="s">
        <v>356</v>
      </c>
      <c r="D26" s="190" t="s">
        <v>55</v>
      </c>
      <c r="E26" s="192">
        <v>11.12</v>
      </c>
      <c r="F26" s="209">
        <v>14</v>
      </c>
      <c r="G26" s="209">
        <v>14</v>
      </c>
    </row>
    <row r="27" spans="1:7" ht="15.75" thickBot="1" x14ac:dyDescent="0.3">
      <c r="A27" s="34" t="s">
        <v>296</v>
      </c>
      <c r="B27" s="194" t="s">
        <v>548</v>
      </c>
      <c r="C27" s="35" t="s">
        <v>255</v>
      </c>
      <c r="D27" s="191" t="s">
        <v>55</v>
      </c>
      <c r="E27" s="192">
        <v>3.88</v>
      </c>
      <c r="F27" s="209">
        <v>5.2</v>
      </c>
      <c r="G27" s="209">
        <v>5.2</v>
      </c>
    </row>
    <row r="28" spans="1:7" ht="22.5" x14ac:dyDescent="0.25">
      <c r="A28" s="29" t="s">
        <v>285</v>
      </c>
      <c r="B28" s="194">
        <v>44166</v>
      </c>
      <c r="C28" s="176" t="s">
        <v>338</v>
      </c>
      <c r="D28" s="104" t="s">
        <v>55</v>
      </c>
      <c r="E28" s="192">
        <v>89.48</v>
      </c>
      <c r="F28" s="207">
        <v>90.98</v>
      </c>
      <c r="G28" s="207">
        <f t="shared" ref="G28:G48" si="3">F28</f>
        <v>90.98</v>
      </c>
    </row>
    <row r="29" spans="1:7" x14ac:dyDescent="0.25">
      <c r="A29" s="29" t="s">
        <v>164</v>
      </c>
      <c r="B29" s="194">
        <v>44166</v>
      </c>
      <c r="C29" s="30" t="s">
        <v>328</v>
      </c>
      <c r="D29" s="190" t="s">
        <v>165</v>
      </c>
      <c r="E29" s="192">
        <v>3.16</v>
      </c>
      <c r="F29" s="207">
        <v>3.8</v>
      </c>
      <c r="G29" s="207">
        <f t="shared" si="3"/>
        <v>3.8</v>
      </c>
    </row>
    <row r="30" spans="1:7" ht="23.25" thickBot="1" x14ac:dyDescent="0.3">
      <c r="A30" s="34" t="s">
        <v>162</v>
      </c>
      <c r="B30" s="197" t="s">
        <v>553</v>
      </c>
      <c r="C30" s="177" t="s">
        <v>150</v>
      </c>
      <c r="D30" s="191" t="s">
        <v>125</v>
      </c>
      <c r="E30" s="192">
        <v>2.91</v>
      </c>
      <c r="F30" s="207">
        <f>70/8</f>
        <v>8.75</v>
      </c>
      <c r="G30" s="207">
        <f t="shared" si="3"/>
        <v>8.75</v>
      </c>
    </row>
    <row r="31" spans="1:7" ht="22.5" x14ac:dyDescent="0.25">
      <c r="A31" s="29" t="s">
        <v>171</v>
      </c>
      <c r="B31" s="194">
        <v>44166</v>
      </c>
      <c r="C31" s="68" t="s">
        <v>336</v>
      </c>
      <c r="D31" s="190" t="s">
        <v>71</v>
      </c>
      <c r="E31" s="192">
        <v>340.76</v>
      </c>
      <c r="F31" s="207">
        <v>371.42</v>
      </c>
      <c r="G31" s="207">
        <f t="shared" si="3"/>
        <v>371.42</v>
      </c>
    </row>
    <row r="32" spans="1:7" x14ac:dyDescent="0.25">
      <c r="A32" s="29" t="s">
        <v>295</v>
      </c>
      <c r="B32" s="194">
        <v>44166</v>
      </c>
      <c r="C32" s="30" t="s">
        <v>157</v>
      </c>
      <c r="D32" s="190" t="s">
        <v>45</v>
      </c>
      <c r="E32" s="192">
        <v>8.74</v>
      </c>
      <c r="F32" s="207">
        <v>6.95</v>
      </c>
      <c r="G32" s="207">
        <f t="shared" si="3"/>
        <v>6.95</v>
      </c>
    </row>
    <row r="33" spans="1:7" x14ac:dyDescent="0.25">
      <c r="A33" s="29" t="s">
        <v>180</v>
      </c>
      <c r="B33" s="194">
        <v>44166</v>
      </c>
      <c r="C33" s="30" t="s">
        <v>337</v>
      </c>
      <c r="D33" s="190" t="s">
        <v>45</v>
      </c>
      <c r="E33" s="192">
        <v>16.420000000000002</v>
      </c>
      <c r="F33" s="207">
        <v>17.27</v>
      </c>
      <c r="G33" s="207">
        <f t="shared" si="3"/>
        <v>17.27</v>
      </c>
    </row>
    <row r="34" spans="1:7" ht="23.25" thickBot="1" x14ac:dyDescent="0.3">
      <c r="A34" s="34" t="s">
        <v>287</v>
      </c>
      <c r="B34" s="194">
        <v>44166</v>
      </c>
      <c r="C34" s="177" t="s">
        <v>371</v>
      </c>
      <c r="D34" s="191" t="s">
        <v>269</v>
      </c>
      <c r="E34" s="192">
        <v>4.8499999999999996</v>
      </c>
      <c r="F34" s="207">
        <v>4.29</v>
      </c>
      <c r="G34" s="207">
        <f t="shared" si="3"/>
        <v>4.29</v>
      </c>
    </row>
    <row r="35" spans="1:7" x14ac:dyDescent="0.25">
      <c r="A35" s="129" t="s">
        <v>398</v>
      </c>
      <c r="B35" s="194">
        <v>44166</v>
      </c>
      <c r="C35" s="68" t="s">
        <v>397</v>
      </c>
      <c r="D35" s="190" t="s">
        <v>125</v>
      </c>
      <c r="E35" s="192">
        <v>11.34</v>
      </c>
      <c r="F35" s="207">
        <v>16.309999999999999</v>
      </c>
      <c r="G35" s="207">
        <v>14.09</v>
      </c>
    </row>
    <row r="36" spans="1:7" x14ac:dyDescent="0.25">
      <c r="A36" s="29" t="s">
        <v>289</v>
      </c>
      <c r="B36" s="197" t="s">
        <v>554</v>
      </c>
      <c r="C36" s="30" t="s">
        <v>151</v>
      </c>
      <c r="D36" s="190" t="s">
        <v>9</v>
      </c>
      <c r="E36" s="192">
        <v>18.86</v>
      </c>
      <c r="F36" s="207">
        <v>19</v>
      </c>
      <c r="G36" s="207">
        <f t="shared" si="3"/>
        <v>19</v>
      </c>
    </row>
    <row r="37" spans="1:7" ht="22.5" x14ac:dyDescent="0.25">
      <c r="A37" s="29" t="s">
        <v>284</v>
      </c>
      <c r="B37" s="197">
        <v>42736</v>
      </c>
      <c r="C37" s="68" t="s">
        <v>323</v>
      </c>
      <c r="D37" s="190" t="s">
        <v>9</v>
      </c>
      <c r="E37" s="192">
        <v>40.1</v>
      </c>
      <c r="F37" s="207">
        <v>47.73</v>
      </c>
      <c r="G37" s="207">
        <f t="shared" si="3"/>
        <v>47.73</v>
      </c>
    </row>
    <row r="38" spans="1:7" x14ac:dyDescent="0.25">
      <c r="A38" s="29" t="s">
        <v>354</v>
      </c>
      <c r="B38" s="194">
        <v>44166</v>
      </c>
      <c r="C38" s="30" t="s">
        <v>353</v>
      </c>
      <c r="D38" s="190" t="s">
        <v>165</v>
      </c>
      <c r="E38" s="192">
        <v>0.95</v>
      </c>
      <c r="F38" s="207">
        <v>0.94</v>
      </c>
      <c r="G38" s="207">
        <f t="shared" si="3"/>
        <v>0.94</v>
      </c>
    </row>
    <row r="39" spans="1:7" x14ac:dyDescent="0.25">
      <c r="A39" s="29" t="s">
        <v>286</v>
      </c>
      <c r="B39" s="194">
        <v>44166</v>
      </c>
      <c r="C39" s="30" t="s">
        <v>324</v>
      </c>
      <c r="D39" s="190" t="s">
        <v>165</v>
      </c>
      <c r="E39" s="192">
        <v>0.51</v>
      </c>
      <c r="F39" s="207">
        <v>0.62</v>
      </c>
      <c r="G39" s="207">
        <f t="shared" si="3"/>
        <v>0.62</v>
      </c>
    </row>
    <row r="40" spans="1:7" ht="22.5" x14ac:dyDescent="0.25">
      <c r="A40" s="29" t="s">
        <v>290</v>
      </c>
      <c r="B40" s="194">
        <v>44166</v>
      </c>
      <c r="C40" s="68" t="s">
        <v>357</v>
      </c>
      <c r="D40" s="190" t="s">
        <v>45</v>
      </c>
      <c r="E40" s="192">
        <v>1.32</v>
      </c>
      <c r="F40" s="207">
        <v>0.93</v>
      </c>
      <c r="G40" s="207">
        <f t="shared" si="3"/>
        <v>0.93</v>
      </c>
    </row>
    <row r="41" spans="1:7" x14ac:dyDescent="0.25">
      <c r="A41" s="29" t="s">
        <v>291</v>
      </c>
      <c r="B41" s="194">
        <v>44166</v>
      </c>
      <c r="C41" s="30" t="s">
        <v>365</v>
      </c>
      <c r="D41" s="190" t="s">
        <v>9</v>
      </c>
      <c r="E41" s="192">
        <v>59.38</v>
      </c>
      <c r="F41" s="207">
        <v>86.2</v>
      </c>
      <c r="G41" s="207">
        <f t="shared" si="3"/>
        <v>86.2</v>
      </c>
    </row>
    <row r="42" spans="1:7" x14ac:dyDescent="0.25">
      <c r="A42" s="29" t="s">
        <v>293</v>
      </c>
      <c r="B42" s="194">
        <v>44166</v>
      </c>
      <c r="C42" s="30" t="s">
        <v>335</v>
      </c>
      <c r="D42" s="190" t="s">
        <v>55</v>
      </c>
      <c r="E42" s="192">
        <v>17.32</v>
      </c>
      <c r="F42" s="207">
        <v>19.16</v>
      </c>
      <c r="G42" s="207">
        <f t="shared" si="3"/>
        <v>19.16</v>
      </c>
    </row>
    <row r="43" spans="1:7" ht="22.5" x14ac:dyDescent="0.25">
      <c r="A43" s="29" t="s">
        <v>321</v>
      </c>
      <c r="B43" s="197" t="s">
        <v>555</v>
      </c>
      <c r="C43" s="68" t="s">
        <v>320</v>
      </c>
      <c r="D43" s="190" t="s">
        <v>9</v>
      </c>
      <c r="E43" s="192">
        <v>33.82</v>
      </c>
      <c r="F43" s="207">
        <v>48.32</v>
      </c>
      <c r="G43" s="207">
        <f t="shared" si="3"/>
        <v>48.32</v>
      </c>
    </row>
    <row r="44" spans="1:7" ht="15.75" thickBot="1" x14ac:dyDescent="0.3">
      <c r="A44" s="34" t="s">
        <v>282</v>
      </c>
      <c r="B44" s="197" t="s">
        <v>556</v>
      </c>
      <c r="C44" s="35" t="s">
        <v>152</v>
      </c>
      <c r="D44" s="191" t="s">
        <v>9</v>
      </c>
      <c r="E44" s="192">
        <v>76.5</v>
      </c>
      <c r="F44" s="207">
        <v>39</v>
      </c>
      <c r="G44" s="207">
        <f t="shared" si="3"/>
        <v>39</v>
      </c>
    </row>
    <row r="45" spans="1:7" x14ac:dyDescent="0.25">
      <c r="A45" s="173" t="s">
        <v>297</v>
      </c>
      <c r="B45" s="194">
        <v>44166</v>
      </c>
      <c r="C45" s="178" t="s">
        <v>334</v>
      </c>
      <c r="D45" s="184" t="s">
        <v>9</v>
      </c>
      <c r="E45" s="192">
        <v>130.53</v>
      </c>
      <c r="F45" s="207">
        <v>217.56</v>
      </c>
      <c r="G45" s="207">
        <f t="shared" si="3"/>
        <v>217.56</v>
      </c>
    </row>
    <row r="46" spans="1:7" x14ac:dyDescent="0.25">
      <c r="A46" s="29" t="s">
        <v>168</v>
      </c>
      <c r="B46" s="194">
        <v>44166</v>
      </c>
      <c r="C46" s="175" t="s">
        <v>333</v>
      </c>
      <c r="D46" s="104" t="s">
        <v>9</v>
      </c>
      <c r="E46" s="192">
        <v>130.53</v>
      </c>
      <c r="F46" s="207">
        <v>217.56</v>
      </c>
      <c r="G46" s="207">
        <f t="shared" si="3"/>
        <v>217.56</v>
      </c>
    </row>
    <row r="47" spans="1:7" x14ac:dyDescent="0.25">
      <c r="A47" s="29" t="s">
        <v>326</v>
      </c>
      <c r="B47" s="194">
        <v>44166</v>
      </c>
      <c r="C47" s="30" t="s">
        <v>370</v>
      </c>
      <c r="D47" s="190" t="s">
        <v>71</v>
      </c>
      <c r="E47" s="192">
        <v>45</v>
      </c>
      <c r="F47" s="207">
        <v>48.74</v>
      </c>
      <c r="G47" s="207">
        <f t="shared" si="3"/>
        <v>48.74</v>
      </c>
    </row>
    <row r="48" spans="1:7" x14ac:dyDescent="0.25">
      <c r="A48" s="29" t="s">
        <v>163</v>
      </c>
      <c r="B48" s="194">
        <v>44166</v>
      </c>
      <c r="C48" s="30" t="s">
        <v>352</v>
      </c>
      <c r="D48" s="190" t="s">
        <v>71</v>
      </c>
      <c r="E48" s="192">
        <v>50.45</v>
      </c>
      <c r="F48" s="207">
        <v>41.78</v>
      </c>
      <c r="G48" s="207">
        <f t="shared" si="3"/>
        <v>41.78</v>
      </c>
    </row>
    <row r="49" spans="1:9" ht="15.75" thickBot="1" x14ac:dyDescent="0.3">
      <c r="A49" s="29" t="s">
        <v>298</v>
      </c>
      <c r="B49" s="194">
        <v>44166</v>
      </c>
      <c r="C49" s="30" t="s">
        <v>137</v>
      </c>
      <c r="D49" s="190" t="s">
        <v>125</v>
      </c>
      <c r="E49" s="192">
        <v>11.26</v>
      </c>
      <c r="F49" s="207">
        <v>16.14</v>
      </c>
      <c r="G49" s="207">
        <v>13.94</v>
      </c>
    </row>
    <row r="50" spans="1:9" x14ac:dyDescent="0.25">
      <c r="A50" s="173" t="s">
        <v>160</v>
      </c>
      <c r="B50" s="194">
        <v>44166</v>
      </c>
      <c r="C50" s="178" t="s">
        <v>134</v>
      </c>
      <c r="D50" s="184" t="s">
        <v>125</v>
      </c>
      <c r="E50" s="192">
        <v>10.37</v>
      </c>
      <c r="F50" s="207">
        <v>14.92</v>
      </c>
      <c r="G50" s="207">
        <v>12.88</v>
      </c>
    </row>
    <row r="51" spans="1:9" x14ac:dyDescent="0.25">
      <c r="A51" s="29" t="s">
        <v>166</v>
      </c>
      <c r="B51" s="194">
        <v>44166</v>
      </c>
      <c r="C51" s="30" t="s">
        <v>148</v>
      </c>
      <c r="D51" s="190" t="s">
        <v>125</v>
      </c>
      <c r="E51" s="192">
        <v>10.24</v>
      </c>
      <c r="F51" s="207">
        <v>16.14</v>
      </c>
      <c r="G51" s="207">
        <v>13.94</v>
      </c>
    </row>
    <row r="52" spans="1:9" ht="23.25" thickBot="1" x14ac:dyDescent="0.3">
      <c r="A52" s="34" t="s">
        <v>299</v>
      </c>
      <c r="B52" s="194">
        <v>44166</v>
      </c>
      <c r="C52" s="177" t="s">
        <v>364</v>
      </c>
      <c r="D52" s="191" t="s">
        <v>9</v>
      </c>
      <c r="E52" s="192">
        <v>280</v>
      </c>
      <c r="F52" s="207">
        <v>300</v>
      </c>
      <c r="G52" s="207">
        <f t="shared" ref="G52:G54" si="4">F52</f>
        <v>300</v>
      </c>
    </row>
    <row r="53" spans="1:9" ht="33.75" x14ac:dyDescent="0.25">
      <c r="A53" s="173" t="s">
        <v>179</v>
      </c>
      <c r="B53" s="197" t="s">
        <v>557</v>
      </c>
      <c r="C53" s="179" t="s">
        <v>153</v>
      </c>
      <c r="D53" s="184" t="s">
        <v>125</v>
      </c>
      <c r="E53" s="192">
        <v>90</v>
      </c>
      <c r="F53" s="207">
        <v>120</v>
      </c>
      <c r="G53" s="207">
        <f t="shared" si="4"/>
        <v>120</v>
      </c>
    </row>
    <row r="54" spans="1:9" x14ac:dyDescent="0.25">
      <c r="A54" s="29" t="s">
        <v>251</v>
      </c>
      <c r="B54" s="194">
        <v>44166</v>
      </c>
      <c r="C54" s="30" t="s">
        <v>250</v>
      </c>
      <c r="D54" s="190" t="s">
        <v>71</v>
      </c>
      <c r="E54" s="192">
        <v>33.54</v>
      </c>
      <c r="F54" s="207">
        <v>57.14</v>
      </c>
      <c r="G54" s="207">
        <f t="shared" si="4"/>
        <v>57.14</v>
      </c>
    </row>
    <row r="55" spans="1:9" x14ac:dyDescent="0.25">
      <c r="A55" s="29" t="s">
        <v>266</v>
      </c>
      <c r="B55" s="194">
        <v>44166</v>
      </c>
      <c r="C55" s="30" t="s">
        <v>133</v>
      </c>
      <c r="D55" s="190" t="s">
        <v>125</v>
      </c>
      <c r="E55" s="192">
        <v>8.6</v>
      </c>
      <c r="F55" s="207">
        <v>12.7</v>
      </c>
      <c r="G55" s="207">
        <v>10.97</v>
      </c>
    </row>
    <row r="56" spans="1:9" x14ac:dyDescent="0.25">
      <c r="A56" s="29" t="s">
        <v>272</v>
      </c>
      <c r="B56" s="194">
        <v>44166</v>
      </c>
      <c r="C56" s="30" t="s">
        <v>147</v>
      </c>
      <c r="D56" s="190" t="s">
        <v>125</v>
      </c>
      <c r="E56" s="192">
        <v>8.4700000000000006</v>
      </c>
      <c r="F56" s="207">
        <v>11.25</v>
      </c>
      <c r="G56" s="207">
        <v>9.7100000000000009</v>
      </c>
    </row>
    <row r="57" spans="1:9" ht="22.5" x14ac:dyDescent="0.25">
      <c r="A57" s="29" t="s">
        <v>228</v>
      </c>
      <c r="B57" s="194">
        <v>44166</v>
      </c>
      <c r="C57" s="68" t="s">
        <v>372</v>
      </c>
      <c r="D57" s="190" t="s">
        <v>55</v>
      </c>
      <c r="E57" s="192">
        <v>530.49</v>
      </c>
      <c r="F57" s="207">
        <v>635.53</v>
      </c>
      <c r="G57" s="207">
        <f t="shared" ref="G57:G58" si="5">F57</f>
        <v>635.53</v>
      </c>
    </row>
    <row r="58" spans="1:9" ht="22.5" x14ac:dyDescent="0.25">
      <c r="A58" s="29" t="s">
        <v>317</v>
      </c>
      <c r="B58" s="194">
        <v>44166</v>
      </c>
      <c r="C58" s="68" t="s">
        <v>158</v>
      </c>
      <c r="D58" s="190" t="s">
        <v>9</v>
      </c>
      <c r="E58" s="192">
        <v>14.35</v>
      </c>
      <c r="F58" s="207">
        <v>34.4</v>
      </c>
      <c r="G58" s="207">
        <f t="shared" si="5"/>
        <v>34.4</v>
      </c>
    </row>
    <row r="59" spans="1:9" ht="34.5" thickBot="1" x14ac:dyDescent="0.3">
      <c r="A59" s="34" t="s">
        <v>362</v>
      </c>
      <c r="B59" s="199">
        <v>94272</v>
      </c>
      <c r="C59" s="177" t="s">
        <v>294</v>
      </c>
      <c r="D59" s="191" t="s">
        <v>45</v>
      </c>
      <c r="E59" s="192">
        <v>73.959999999999994</v>
      </c>
      <c r="F59" s="207">
        <v>75.31</v>
      </c>
      <c r="G59" s="207">
        <v>72.13</v>
      </c>
    </row>
    <row r="60" spans="1:9" ht="15.75" thickBot="1" x14ac:dyDescent="0.3">
      <c r="A60" s="173" t="s">
        <v>288</v>
      </c>
      <c r="B60" s="196">
        <v>101591</v>
      </c>
      <c r="C60" s="178" t="s">
        <v>374</v>
      </c>
      <c r="D60" s="184" t="s">
        <v>9</v>
      </c>
      <c r="E60" s="192">
        <v>46.76</v>
      </c>
      <c r="F60" s="207">
        <v>77.709999999999994</v>
      </c>
      <c r="G60" s="207">
        <v>73.11</v>
      </c>
    </row>
    <row r="61" spans="1:9" ht="15.75" thickBot="1" x14ac:dyDescent="0.3">
      <c r="A61" s="29" t="s">
        <v>281</v>
      </c>
      <c r="B61" s="211" t="s">
        <v>559</v>
      </c>
      <c r="C61" s="175" t="s">
        <v>375</v>
      </c>
      <c r="D61" s="104" t="s">
        <v>45</v>
      </c>
      <c r="E61" s="192">
        <v>19.32</v>
      </c>
      <c r="F61" s="207">
        <f>H61*1.3</f>
        <v>25.259</v>
      </c>
      <c r="G61" s="207">
        <f>I61*1.3</f>
        <v>24.010999999999999</v>
      </c>
      <c r="H61" s="207">
        <v>19.43</v>
      </c>
      <c r="I61" s="207">
        <v>18.47</v>
      </c>
    </row>
    <row r="62" spans="1:9" ht="23.25" thickBot="1" x14ac:dyDescent="0.3">
      <c r="A62" s="29" t="s">
        <v>277</v>
      </c>
      <c r="B62" s="211" t="s">
        <v>559</v>
      </c>
      <c r="C62" s="68" t="s">
        <v>207</v>
      </c>
      <c r="D62" s="190" t="s">
        <v>45</v>
      </c>
      <c r="E62" s="192">
        <v>29.67</v>
      </c>
      <c r="F62" s="207">
        <f t="shared" ref="F62:F67" si="6">H62*1.3</f>
        <v>38.831000000000003</v>
      </c>
      <c r="G62" s="207">
        <f t="shared" ref="G62:G67" si="7">I62*1.3</f>
        <v>36.984999999999999</v>
      </c>
      <c r="H62" s="207">
        <v>29.87</v>
      </c>
      <c r="I62" s="207">
        <v>28.45</v>
      </c>
    </row>
    <row r="63" spans="1:9" ht="23.25" thickBot="1" x14ac:dyDescent="0.3">
      <c r="A63" s="29" t="s">
        <v>278</v>
      </c>
      <c r="B63" s="211" t="s">
        <v>559</v>
      </c>
      <c r="C63" s="68" t="s">
        <v>208</v>
      </c>
      <c r="D63" s="190" t="s">
        <v>45</v>
      </c>
      <c r="E63" s="192">
        <v>58.24</v>
      </c>
      <c r="F63" s="207">
        <f t="shared" si="6"/>
        <v>76.219000000000008</v>
      </c>
      <c r="G63" s="207">
        <f t="shared" si="7"/>
        <v>72.592000000000013</v>
      </c>
      <c r="H63" s="207">
        <v>58.63</v>
      </c>
      <c r="I63" s="207">
        <v>55.84</v>
      </c>
    </row>
    <row r="64" spans="1:9" ht="23.25" thickBot="1" x14ac:dyDescent="0.3">
      <c r="A64" s="29" t="s">
        <v>279</v>
      </c>
      <c r="B64" s="211" t="s">
        <v>559</v>
      </c>
      <c r="C64" s="68" t="s">
        <v>212</v>
      </c>
      <c r="D64" s="190" t="s">
        <v>45</v>
      </c>
      <c r="E64" s="192">
        <v>94.24</v>
      </c>
      <c r="F64" s="207">
        <f t="shared" si="6"/>
        <v>123.331</v>
      </c>
      <c r="G64" s="207">
        <f t="shared" si="7"/>
        <v>117.455</v>
      </c>
      <c r="H64" s="207">
        <v>94.87</v>
      </c>
      <c r="I64" s="207">
        <v>90.35</v>
      </c>
    </row>
    <row r="65" spans="1:9" ht="23.25" thickBot="1" x14ac:dyDescent="0.3">
      <c r="A65" s="29" t="s">
        <v>276</v>
      </c>
      <c r="B65" s="211" t="s">
        <v>559</v>
      </c>
      <c r="C65" s="68" t="s">
        <v>343</v>
      </c>
      <c r="D65" s="190" t="s">
        <v>45</v>
      </c>
      <c r="E65" s="192">
        <v>147.26</v>
      </c>
      <c r="F65" s="207">
        <f t="shared" si="6"/>
        <v>192.72499999999999</v>
      </c>
      <c r="G65" s="207">
        <f t="shared" si="7"/>
        <v>183.547</v>
      </c>
      <c r="H65" s="207">
        <v>148.25</v>
      </c>
      <c r="I65" s="207">
        <v>141.19</v>
      </c>
    </row>
    <row r="66" spans="1:9" ht="23.25" thickBot="1" x14ac:dyDescent="0.3">
      <c r="A66" s="34" t="s">
        <v>280</v>
      </c>
      <c r="B66" s="211" t="s">
        <v>559</v>
      </c>
      <c r="C66" s="177" t="s">
        <v>344</v>
      </c>
      <c r="D66" s="191" t="s">
        <v>45</v>
      </c>
      <c r="E66" s="192">
        <v>197.81</v>
      </c>
      <c r="F66" s="207">
        <f t="shared" si="6"/>
        <v>258.88200000000001</v>
      </c>
      <c r="G66" s="207">
        <f t="shared" si="7"/>
        <v>246.55799999999999</v>
      </c>
      <c r="H66" s="207">
        <v>199.14</v>
      </c>
      <c r="I66" s="207">
        <v>189.66</v>
      </c>
    </row>
    <row r="67" spans="1:9" ht="34.5" thickBot="1" x14ac:dyDescent="0.3">
      <c r="A67" s="173" t="s">
        <v>300</v>
      </c>
      <c r="B67" s="211" t="s">
        <v>558</v>
      </c>
      <c r="C67" s="179" t="s">
        <v>202</v>
      </c>
      <c r="D67" s="184" t="s">
        <v>55</v>
      </c>
      <c r="E67" s="192">
        <v>309.49</v>
      </c>
      <c r="F67" s="207">
        <f t="shared" si="6"/>
        <v>443.98899999999998</v>
      </c>
      <c r="G67" s="207">
        <f t="shared" si="7"/>
        <v>429.05200000000002</v>
      </c>
      <c r="H67" s="207">
        <v>341.53</v>
      </c>
      <c r="I67" s="207">
        <v>330.04</v>
      </c>
    </row>
    <row r="68" spans="1:9" ht="34.5" thickBot="1" x14ac:dyDescent="0.3">
      <c r="A68" s="29" t="s">
        <v>301</v>
      </c>
      <c r="B68" s="211" t="s">
        <v>558</v>
      </c>
      <c r="C68" s="176" t="s">
        <v>229</v>
      </c>
      <c r="D68" s="104" t="s">
        <v>55</v>
      </c>
      <c r="E68" s="192">
        <v>1142.83</v>
      </c>
      <c r="F68" s="207">
        <f t="shared" ref="F68:F83" si="8">H68*1.16</f>
        <v>1404.1568</v>
      </c>
      <c r="G68" s="207">
        <f t="shared" ref="G68:G83" si="9">I68*1.16</f>
        <v>1351.6668</v>
      </c>
      <c r="H68" s="207">
        <v>1210.48</v>
      </c>
      <c r="I68" s="207">
        <v>1165.23</v>
      </c>
    </row>
    <row r="69" spans="1:9" ht="34.5" thickBot="1" x14ac:dyDescent="0.3">
      <c r="A69" s="29" t="s">
        <v>302</v>
      </c>
      <c r="B69" s="211" t="s">
        <v>558</v>
      </c>
      <c r="C69" s="68" t="s">
        <v>234</v>
      </c>
      <c r="D69" s="190" t="s">
        <v>55</v>
      </c>
      <c r="E69" s="192">
        <v>1323.4</v>
      </c>
      <c r="F69" s="207">
        <f t="shared" si="8"/>
        <v>1611.3211999999999</v>
      </c>
      <c r="G69" s="207">
        <f t="shared" si="9"/>
        <v>1553.3675999999998</v>
      </c>
      <c r="H69" s="207">
        <v>1389.07</v>
      </c>
      <c r="I69" s="207">
        <v>1339.11</v>
      </c>
    </row>
    <row r="70" spans="1:9" ht="34.5" thickBot="1" x14ac:dyDescent="0.3">
      <c r="A70" s="29" t="s">
        <v>303</v>
      </c>
      <c r="B70" s="211" t="s">
        <v>558</v>
      </c>
      <c r="C70" s="68" t="s">
        <v>235</v>
      </c>
      <c r="D70" s="190" t="s">
        <v>55</v>
      </c>
      <c r="E70" s="192">
        <v>1393.05</v>
      </c>
      <c r="F70" s="207">
        <f t="shared" si="8"/>
        <v>1684.4243999999999</v>
      </c>
      <c r="G70" s="207">
        <f t="shared" si="9"/>
        <v>1623.3155999999999</v>
      </c>
      <c r="H70" s="207">
        <v>1452.09</v>
      </c>
      <c r="I70" s="207">
        <v>1399.41</v>
      </c>
    </row>
    <row r="71" spans="1:9" ht="34.5" thickBot="1" x14ac:dyDescent="0.3">
      <c r="A71" s="29" t="s">
        <v>304</v>
      </c>
      <c r="B71" s="211" t="s">
        <v>558</v>
      </c>
      <c r="C71" s="68" t="s">
        <v>236</v>
      </c>
      <c r="D71" s="190" t="s">
        <v>55</v>
      </c>
      <c r="E71" s="192">
        <v>1561.66</v>
      </c>
      <c r="F71" s="207">
        <f t="shared" si="8"/>
        <v>1881.5431999999998</v>
      </c>
      <c r="G71" s="207">
        <f t="shared" si="9"/>
        <v>1815.0636</v>
      </c>
      <c r="H71" s="207">
        <v>1622.02</v>
      </c>
      <c r="I71" s="207">
        <v>1564.71</v>
      </c>
    </row>
    <row r="72" spans="1:9" ht="34.5" thickBot="1" x14ac:dyDescent="0.3">
      <c r="A72" s="29" t="s">
        <v>305</v>
      </c>
      <c r="B72" s="211" t="s">
        <v>558</v>
      </c>
      <c r="C72" s="68" t="s">
        <v>237</v>
      </c>
      <c r="D72" s="190" t="s">
        <v>141</v>
      </c>
      <c r="E72" s="192">
        <v>1697.99</v>
      </c>
      <c r="F72" s="207">
        <f t="shared" si="8"/>
        <v>2034.3152</v>
      </c>
      <c r="G72" s="207">
        <f t="shared" si="9"/>
        <v>1962.6504</v>
      </c>
      <c r="H72" s="207">
        <v>1753.72</v>
      </c>
      <c r="I72" s="207">
        <v>1691.94</v>
      </c>
    </row>
    <row r="73" spans="1:9" ht="34.5" thickBot="1" x14ac:dyDescent="0.3">
      <c r="A73" s="29" t="s">
        <v>306</v>
      </c>
      <c r="B73" s="211" t="s">
        <v>558</v>
      </c>
      <c r="C73" s="68" t="s">
        <v>238</v>
      </c>
      <c r="D73" s="190" t="s">
        <v>55</v>
      </c>
      <c r="E73" s="192">
        <v>1802.57</v>
      </c>
      <c r="F73" s="207">
        <f t="shared" si="8"/>
        <v>2140.8611999999998</v>
      </c>
      <c r="G73" s="207">
        <f t="shared" si="9"/>
        <v>2064.3591999999999</v>
      </c>
      <c r="H73" s="207">
        <v>1845.57</v>
      </c>
      <c r="I73" s="207">
        <v>1779.62</v>
      </c>
    </row>
    <row r="74" spans="1:9" ht="34.5" thickBot="1" x14ac:dyDescent="0.3">
      <c r="A74" s="34" t="s">
        <v>307</v>
      </c>
      <c r="B74" s="211" t="s">
        <v>558</v>
      </c>
      <c r="C74" s="177" t="s">
        <v>239</v>
      </c>
      <c r="D74" s="191" t="s">
        <v>55</v>
      </c>
      <c r="E74" s="192">
        <v>1953.38</v>
      </c>
      <c r="F74" s="207">
        <f t="shared" si="8"/>
        <v>2315.0003999999999</v>
      </c>
      <c r="G74" s="207">
        <f t="shared" si="9"/>
        <v>2230.9584</v>
      </c>
      <c r="H74" s="207">
        <v>1995.69</v>
      </c>
      <c r="I74" s="207">
        <v>1923.24</v>
      </c>
    </row>
    <row r="75" spans="1:9" ht="34.5" thickBot="1" x14ac:dyDescent="0.3">
      <c r="A75" s="174" t="s">
        <v>308</v>
      </c>
      <c r="B75" s="211" t="s">
        <v>558</v>
      </c>
      <c r="C75" s="180" t="s">
        <v>240</v>
      </c>
      <c r="D75" s="183" t="s">
        <v>55</v>
      </c>
      <c r="E75" s="192">
        <v>2075.44</v>
      </c>
      <c r="F75" s="207">
        <f t="shared" si="8"/>
        <v>2446.6951999999997</v>
      </c>
      <c r="G75" s="207">
        <f t="shared" si="9"/>
        <v>2359.7763999999997</v>
      </c>
      <c r="H75" s="207">
        <v>2109.2199999999998</v>
      </c>
      <c r="I75" s="207">
        <v>2034.29</v>
      </c>
    </row>
    <row r="76" spans="1:9" ht="34.5" thickBot="1" x14ac:dyDescent="0.3">
      <c r="A76" s="173" t="s">
        <v>309</v>
      </c>
      <c r="B76" s="211" t="s">
        <v>558</v>
      </c>
      <c r="C76" s="179" t="s">
        <v>241</v>
      </c>
      <c r="D76" s="184" t="s">
        <v>55</v>
      </c>
      <c r="E76" s="192">
        <v>2222.12</v>
      </c>
      <c r="F76" s="207">
        <f t="shared" si="8"/>
        <v>2611.8327999999997</v>
      </c>
      <c r="G76" s="207">
        <f t="shared" si="9"/>
        <v>2519.3923999999997</v>
      </c>
      <c r="H76" s="207">
        <v>2251.58</v>
      </c>
      <c r="I76" s="207">
        <v>2171.89</v>
      </c>
    </row>
    <row r="77" spans="1:9" ht="34.5" thickBot="1" x14ac:dyDescent="0.3">
      <c r="A77" s="29" t="s">
        <v>310</v>
      </c>
      <c r="B77" s="211" t="s">
        <v>558</v>
      </c>
      <c r="C77" s="176" t="s">
        <v>242</v>
      </c>
      <c r="D77" s="104" t="s">
        <v>55</v>
      </c>
      <c r="E77" s="192">
        <v>2335.11</v>
      </c>
      <c r="F77" s="207">
        <f t="shared" si="8"/>
        <v>2764.2567999999997</v>
      </c>
      <c r="G77" s="207">
        <f t="shared" si="9"/>
        <v>2666.6543999999999</v>
      </c>
      <c r="H77" s="207">
        <v>2382.98</v>
      </c>
      <c r="I77" s="207">
        <v>2298.84</v>
      </c>
    </row>
    <row r="78" spans="1:9" ht="34.5" thickBot="1" x14ac:dyDescent="0.3">
      <c r="A78" s="29" t="s">
        <v>311</v>
      </c>
      <c r="B78" s="211" t="s">
        <v>558</v>
      </c>
      <c r="C78" s="181" t="s">
        <v>243</v>
      </c>
      <c r="D78" s="190" t="s">
        <v>55</v>
      </c>
      <c r="E78" s="192">
        <v>2471.8200000000002</v>
      </c>
      <c r="F78" s="207">
        <f t="shared" si="8"/>
        <v>2917.5740000000001</v>
      </c>
      <c r="G78" s="207">
        <f t="shared" si="9"/>
        <v>2814.7051999999994</v>
      </c>
      <c r="H78" s="207">
        <v>2515.15</v>
      </c>
      <c r="I78" s="207">
        <v>2426.4699999999998</v>
      </c>
    </row>
    <row r="79" spans="1:9" ht="34.5" thickBot="1" x14ac:dyDescent="0.3">
      <c r="A79" s="29" t="s">
        <v>312</v>
      </c>
      <c r="B79" s="211" t="s">
        <v>558</v>
      </c>
      <c r="C79" s="68" t="s">
        <v>244</v>
      </c>
      <c r="D79" s="190" t="s">
        <v>55</v>
      </c>
      <c r="E79" s="192">
        <v>2607.91</v>
      </c>
      <c r="F79" s="207">
        <f t="shared" si="8"/>
        <v>3069.9863999999998</v>
      </c>
      <c r="G79" s="207">
        <f t="shared" si="9"/>
        <v>2962.0367999999999</v>
      </c>
      <c r="H79" s="207">
        <v>2646.54</v>
      </c>
      <c r="I79" s="207">
        <v>2553.48</v>
      </c>
    </row>
    <row r="80" spans="1:9" ht="34.5" thickBot="1" x14ac:dyDescent="0.3">
      <c r="A80" s="29" t="s">
        <v>313</v>
      </c>
      <c r="B80" s="211" t="s">
        <v>558</v>
      </c>
      <c r="C80" s="68" t="s">
        <v>245</v>
      </c>
      <c r="D80" s="190" t="s">
        <v>55</v>
      </c>
      <c r="E80" s="192">
        <v>2888.72</v>
      </c>
      <c r="F80" s="207">
        <f t="shared" si="8"/>
        <v>3385.3555999999994</v>
      </c>
      <c r="G80" s="207">
        <f t="shared" si="9"/>
        <v>3266.6644000000001</v>
      </c>
      <c r="H80" s="207">
        <v>2918.41</v>
      </c>
      <c r="I80" s="207">
        <v>2816.09</v>
      </c>
    </row>
    <row r="81" spans="1:9" ht="34.5" thickBot="1" x14ac:dyDescent="0.3">
      <c r="A81" s="29" t="s">
        <v>314</v>
      </c>
      <c r="B81" s="211" t="s">
        <v>558</v>
      </c>
      <c r="C81" s="68" t="s">
        <v>246</v>
      </c>
      <c r="D81" s="190" t="s">
        <v>55</v>
      </c>
      <c r="E81" s="192">
        <v>3024.81</v>
      </c>
      <c r="F81" s="207">
        <f t="shared" si="8"/>
        <v>3537.7795999999998</v>
      </c>
      <c r="G81" s="207">
        <f t="shared" si="9"/>
        <v>3413.9148</v>
      </c>
      <c r="H81" s="207">
        <v>3049.81</v>
      </c>
      <c r="I81" s="207">
        <v>2943.03</v>
      </c>
    </row>
    <row r="82" spans="1:9" ht="34.5" thickBot="1" x14ac:dyDescent="0.3">
      <c r="A82" s="34" t="s">
        <v>315</v>
      </c>
      <c r="B82" s="211" t="s">
        <v>558</v>
      </c>
      <c r="C82" s="177" t="s">
        <v>247</v>
      </c>
      <c r="D82" s="191" t="s">
        <v>55</v>
      </c>
      <c r="E82" s="192">
        <v>3297.9</v>
      </c>
      <c r="F82" s="207">
        <f t="shared" si="8"/>
        <v>3843.8919999999994</v>
      </c>
      <c r="G82" s="207">
        <f t="shared" si="9"/>
        <v>3709.6104</v>
      </c>
      <c r="H82" s="207">
        <v>3313.7</v>
      </c>
      <c r="I82" s="207">
        <v>3197.94</v>
      </c>
    </row>
    <row r="83" spans="1:9" ht="33.75" x14ac:dyDescent="0.25">
      <c r="A83" s="173" t="s">
        <v>316</v>
      </c>
      <c r="B83" s="211" t="s">
        <v>558</v>
      </c>
      <c r="C83" s="179" t="s">
        <v>248</v>
      </c>
      <c r="D83" s="184" t="s">
        <v>55</v>
      </c>
      <c r="E83" s="192">
        <v>3434.61</v>
      </c>
      <c r="F83" s="207">
        <f t="shared" si="8"/>
        <v>3997.2208000000001</v>
      </c>
      <c r="G83" s="207">
        <f t="shared" si="9"/>
        <v>3857.6844000000001</v>
      </c>
      <c r="H83" s="207">
        <v>3445.88</v>
      </c>
      <c r="I83" s="207">
        <v>3325.59</v>
      </c>
    </row>
    <row r="84" spans="1:9" ht="22.5" x14ac:dyDescent="0.25">
      <c r="A84" s="29" t="s">
        <v>209</v>
      </c>
      <c r="B84" s="194">
        <v>44166</v>
      </c>
      <c r="C84" s="176" t="s">
        <v>377</v>
      </c>
      <c r="D84" s="104" t="s">
        <v>45</v>
      </c>
      <c r="E84" s="192">
        <v>103</v>
      </c>
      <c r="F84" s="207">
        <v>132.25</v>
      </c>
      <c r="G84" s="207">
        <f t="shared" ref="G84:G89" si="10">F84</f>
        <v>132.25</v>
      </c>
    </row>
    <row r="85" spans="1:9" ht="22.5" x14ac:dyDescent="0.25">
      <c r="A85" s="29" t="s">
        <v>206</v>
      </c>
      <c r="B85" s="194">
        <v>44166</v>
      </c>
      <c r="C85" s="68" t="s">
        <v>376</v>
      </c>
      <c r="D85" s="190" t="s">
        <v>45</v>
      </c>
      <c r="E85" s="192">
        <v>62.5</v>
      </c>
      <c r="F85" s="207">
        <v>68.34</v>
      </c>
      <c r="G85" s="207">
        <f t="shared" si="10"/>
        <v>68.34</v>
      </c>
    </row>
    <row r="86" spans="1:9" ht="22.5" x14ac:dyDescent="0.25">
      <c r="A86" s="29" t="s">
        <v>210</v>
      </c>
      <c r="B86" s="194">
        <v>44166</v>
      </c>
      <c r="C86" s="68" t="s">
        <v>378</v>
      </c>
      <c r="D86" s="190" t="s">
        <v>45</v>
      </c>
      <c r="E86" s="192">
        <v>172.83</v>
      </c>
      <c r="F86" s="207">
        <v>220.04</v>
      </c>
      <c r="G86" s="207">
        <f t="shared" si="10"/>
        <v>220.04</v>
      </c>
    </row>
    <row r="87" spans="1:9" ht="22.5" x14ac:dyDescent="0.25">
      <c r="A87" s="29" t="s">
        <v>215</v>
      </c>
      <c r="B87" s="194">
        <v>44166</v>
      </c>
      <c r="C87" s="68" t="s">
        <v>379</v>
      </c>
      <c r="D87" s="190" t="s">
        <v>45</v>
      </c>
      <c r="E87" s="192">
        <v>235.14</v>
      </c>
      <c r="F87" s="207">
        <v>257.83</v>
      </c>
      <c r="G87" s="207">
        <f t="shared" si="10"/>
        <v>257.83</v>
      </c>
    </row>
    <row r="88" spans="1:9" ht="22.5" x14ac:dyDescent="0.25">
      <c r="A88" s="29" t="s">
        <v>318</v>
      </c>
      <c r="B88" s="194">
        <v>44166</v>
      </c>
      <c r="C88" s="68" t="s">
        <v>380</v>
      </c>
      <c r="D88" s="190" t="s">
        <v>45</v>
      </c>
      <c r="E88" s="192">
        <v>328.59</v>
      </c>
      <c r="F88" s="207">
        <v>385.08</v>
      </c>
      <c r="G88" s="207">
        <f t="shared" si="10"/>
        <v>385.08</v>
      </c>
    </row>
    <row r="89" spans="1:9" ht="23.25" thickBot="1" x14ac:dyDescent="0.3">
      <c r="A89" s="34" t="s">
        <v>204</v>
      </c>
      <c r="B89" s="194">
        <v>44166</v>
      </c>
      <c r="C89" s="177" t="s">
        <v>203</v>
      </c>
      <c r="D89" s="191" t="s">
        <v>45</v>
      </c>
      <c r="E89" s="192">
        <v>24.94</v>
      </c>
      <c r="F89" s="207">
        <v>35.85</v>
      </c>
      <c r="G89" s="207">
        <f t="shared" si="10"/>
        <v>35.85</v>
      </c>
    </row>
    <row r="90" spans="1:9" ht="22.5" x14ac:dyDescent="0.25">
      <c r="A90" s="173" t="s">
        <v>369</v>
      </c>
      <c r="B90" s="198">
        <v>43922</v>
      </c>
      <c r="C90" s="179" t="s">
        <v>254</v>
      </c>
      <c r="D90" s="184" t="s">
        <v>9</v>
      </c>
      <c r="E90" s="192">
        <v>178.57</v>
      </c>
      <c r="F90" s="207">
        <v>212.53</v>
      </c>
      <c r="G90" s="207">
        <v>199.61</v>
      </c>
    </row>
    <row r="91" spans="1:9" x14ac:dyDescent="0.25">
      <c r="A91" s="201" t="s">
        <v>197</v>
      </c>
      <c r="B91" s="202">
        <v>93382</v>
      </c>
      <c r="C91" s="203" t="s">
        <v>188</v>
      </c>
      <c r="D91" s="202" t="s">
        <v>71</v>
      </c>
      <c r="E91" s="204">
        <v>6.44</v>
      </c>
      <c r="F91" s="210">
        <v>26.73</v>
      </c>
      <c r="G91" s="210">
        <v>24.14</v>
      </c>
    </row>
    <row r="92" spans="1:9" x14ac:dyDescent="0.25">
      <c r="A92" s="201" t="s">
        <v>198</v>
      </c>
      <c r="B92" s="200">
        <v>42430</v>
      </c>
      <c r="C92" s="205" t="s">
        <v>189</v>
      </c>
      <c r="D92" s="206" t="s">
        <v>71</v>
      </c>
      <c r="E92" s="204">
        <v>5.39</v>
      </c>
      <c r="F92" s="210">
        <v>17.95</v>
      </c>
      <c r="G92" s="210">
        <v>15.52</v>
      </c>
    </row>
    <row r="93" spans="1:9" ht="24" x14ac:dyDescent="0.25">
      <c r="A93" s="29" t="s">
        <v>403</v>
      </c>
      <c r="B93" s="200">
        <v>42583</v>
      </c>
      <c r="C93" s="182" t="s">
        <v>401</v>
      </c>
      <c r="D93" s="190" t="s">
        <v>71</v>
      </c>
      <c r="E93" s="192">
        <v>44.95</v>
      </c>
      <c r="F93" s="207">
        <v>50.85</v>
      </c>
      <c r="G93" s="207">
        <v>45.58</v>
      </c>
    </row>
    <row r="94" spans="1:9" ht="33.75" x14ac:dyDescent="0.25">
      <c r="A94" s="29" t="s">
        <v>253</v>
      </c>
      <c r="B94" s="200">
        <v>42309</v>
      </c>
      <c r="C94" s="68" t="s">
        <v>252</v>
      </c>
      <c r="D94" s="190" t="s">
        <v>9</v>
      </c>
      <c r="E94" s="192">
        <v>32.4</v>
      </c>
      <c r="F94" s="207">
        <v>33.15</v>
      </c>
      <c r="G94" s="207">
        <v>31.22</v>
      </c>
    </row>
    <row r="95" spans="1:9" ht="45" x14ac:dyDescent="0.25">
      <c r="A95" s="29" t="s">
        <v>192</v>
      </c>
      <c r="B95" s="194">
        <v>44166</v>
      </c>
      <c r="C95" s="68" t="s">
        <v>382</v>
      </c>
      <c r="D95" s="190" t="s">
        <v>71</v>
      </c>
      <c r="E95" s="192">
        <v>12.48</v>
      </c>
      <c r="F95" s="207">
        <v>9.2899999999999991</v>
      </c>
      <c r="G95" s="207">
        <v>8.75</v>
      </c>
    </row>
    <row r="96" spans="1:9" ht="45.75" thickBot="1" x14ac:dyDescent="0.3">
      <c r="A96" s="34" t="s">
        <v>190</v>
      </c>
      <c r="B96" s="194">
        <v>44166</v>
      </c>
      <c r="C96" s="177" t="s">
        <v>381</v>
      </c>
      <c r="D96" s="191" t="s">
        <v>71</v>
      </c>
      <c r="E96" s="192">
        <v>11.3</v>
      </c>
      <c r="F96" s="207">
        <v>6.61</v>
      </c>
      <c r="G96" s="207">
        <v>6.22</v>
      </c>
    </row>
    <row r="97" spans="1:7" ht="33.75" x14ac:dyDescent="0.25">
      <c r="A97" s="173" t="s">
        <v>217</v>
      </c>
      <c r="B97" s="194">
        <v>44166</v>
      </c>
      <c r="C97" s="179" t="s">
        <v>383</v>
      </c>
      <c r="D97" s="184" t="s">
        <v>45</v>
      </c>
      <c r="E97" s="192">
        <v>33.68</v>
      </c>
      <c r="F97" s="207">
        <v>67.97</v>
      </c>
      <c r="G97" s="207">
        <v>67.430000000000007</v>
      </c>
    </row>
    <row r="98" spans="1:7" ht="33.75" x14ac:dyDescent="0.25">
      <c r="A98" s="29" t="s">
        <v>220</v>
      </c>
      <c r="B98" s="194">
        <v>44166</v>
      </c>
      <c r="C98" s="176" t="s">
        <v>386</v>
      </c>
      <c r="D98" s="104" t="s">
        <v>45</v>
      </c>
      <c r="E98" s="192">
        <v>50.04</v>
      </c>
      <c r="F98" s="207">
        <v>99.97</v>
      </c>
      <c r="G98" s="207">
        <v>99.36</v>
      </c>
    </row>
    <row r="99" spans="1:7" ht="33.75" x14ac:dyDescent="0.25">
      <c r="A99" s="29" t="s">
        <v>222</v>
      </c>
      <c r="B99" s="194">
        <v>44166</v>
      </c>
      <c r="C99" s="68" t="s">
        <v>388</v>
      </c>
      <c r="D99" s="190" t="s">
        <v>45</v>
      </c>
      <c r="E99" s="192">
        <v>127.44</v>
      </c>
      <c r="F99" s="207">
        <v>226.27</v>
      </c>
      <c r="G99" s="207">
        <v>265.54000000000002</v>
      </c>
    </row>
    <row r="100" spans="1:7" ht="33.75" x14ac:dyDescent="0.25">
      <c r="A100" s="29" t="s">
        <v>366</v>
      </c>
      <c r="B100" s="194">
        <v>44166</v>
      </c>
      <c r="C100" s="68" t="s">
        <v>384</v>
      </c>
      <c r="D100" s="190" t="s">
        <v>45</v>
      </c>
      <c r="E100" s="192">
        <v>5.58</v>
      </c>
      <c r="F100" s="207">
        <v>7.37</v>
      </c>
      <c r="G100" s="207">
        <v>6.55</v>
      </c>
    </row>
    <row r="101" spans="1:7" ht="33.75" x14ac:dyDescent="0.25">
      <c r="A101" s="29" t="s">
        <v>367</v>
      </c>
      <c r="B101" s="194">
        <v>44166</v>
      </c>
      <c r="C101" s="68" t="s">
        <v>385</v>
      </c>
      <c r="D101" s="190" t="s">
        <v>45</v>
      </c>
      <c r="E101" s="192">
        <v>5.98</v>
      </c>
      <c r="F101" s="207">
        <v>7.91</v>
      </c>
      <c r="G101" s="207">
        <v>7.03</v>
      </c>
    </row>
    <row r="102" spans="1:7" ht="33.75" x14ac:dyDescent="0.25">
      <c r="A102" s="29" t="s">
        <v>368</v>
      </c>
      <c r="B102" s="194">
        <v>44166</v>
      </c>
      <c r="C102" s="68" t="s">
        <v>387</v>
      </c>
      <c r="D102" s="190" t="s">
        <v>45</v>
      </c>
      <c r="E102" s="192">
        <v>6.81</v>
      </c>
      <c r="F102" s="207">
        <v>8.99</v>
      </c>
      <c r="G102" s="207">
        <v>8</v>
      </c>
    </row>
    <row r="103" spans="1:7" x14ac:dyDescent="0.25">
      <c r="C103" s="5"/>
    </row>
  </sheetData>
  <conditionalFormatting sqref="C78">
    <cfRule type="expression" dxfId="1" priority="1" stopIfTrue="1">
      <formula>$H78=1</formula>
    </cfRule>
  </conditionalFormatting>
  <pageMargins left="0.511811024" right="0.511811024" top="0.78740157499999996" bottom="0.78740157499999996" header="0.31496062000000002" footer="0.31496062000000002"/>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J809"/>
  <sheetViews>
    <sheetView showGridLines="0" tabSelected="1" workbookViewId="0">
      <pane ySplit="1" topLeftCell="A794" activePane="bottomLeft" state="frozen"/>
      <selection pane="bottomLeft" activeCell="C813" sqref="C813"/>
    </sheetView>
  </sheetViews>
  <sheetFormatPr defaultRowHeight="15" x14ac:dyDescent="0.25"/>
  <cols>
    <col min="1" max="1" width="7" customWidth="1"/>
    <col min="2" max="2" width="9.7109375" style="5" bestFit="1" customWidth="1"/>
    <col min="3" max="3" width="60.7109375" customWidth="1"/>
    <col min="4" max="4" width="4.7109375" customWidth="1"/>
    <col min="5" max="5" width="5.7109375" style="2" bestFit="1" customWidth="1"/>
    <col min="6" max="6" width="10.7109375" style="13" customWidth="1"/>
    <col min="7" max="7" width="4.7109375" customWidth="1"/>
    <col min="8" max="10" width="10.7109375" style="3" customWidth="1"/>
  </cols>
  <sheetData>
    <row r="1" spans="2:10" ht="39.950000000000003" customHeight="1" thickBot="1" x14ac:dyDescent="0.3">
      <c r="B1" s="14" t="s">
        <v>0</v>
      </c>
      <c r="C1" s="15" t="s">
        <v>1</v>
      </c>
      <c r="D1" s="15" t="s">
        <v>2</v>
      </c>
      <c r="E1" s="15" t="s">
        <v>143</v>
      </c>
      <c r="F1" s="16" t="s">
        <v>144</v>
      </c>
      <c r="G1" s="17" t="s">
        <v>3</v>
      </c>
      <c r="H1" s="18" t="s">
        <v>4</v>
      </c>
      <c r="I1" s="18" t="s">
        <v>142</v>
      </c>
      <c r="J1" s="18" t="s">
        <v>5</v>
      </c>
    </row>
    <row r="2" spans="2:10" ht="20.100000000000001" customHeight="1" thickBot="1" x14ac:dyDescent="0.3">
      <c r="B2" s="1"/>
      <c r="C2" s="1"/>
      <c r="D2" s="1"/>
      <c r="E2" s="1"/>
      <c r="F2" s="21"/>
      <c r="G2" s="1"/>
      <c r="H2" s="22"/>
      <c r="I2" s="22"/>
      <c r="J2" s="22"/>
    </row>
    <row r="3" spans="2:10" ht="20.100000000000001" customHeight="1" thickBot="1" x14ac:dyDescent="0.3">
      <c r="B3" s="23">
        <v>1</v>
      </c>
      <c r="C3" s="24" t="s">
        <v>6</v>
      </c>
      <c r="D3" s="25"/>
      <c r="E3" s="25"/>
      <c r="F3" s="26"/>
      <c r="G3" s="27"/>
      <c r="H3" s="28"/>
      <c r="I3" s="28"/>
      <c r="J3" s="112"/>
    </row>
    <row r="4" spans="2:10" ht="20.100000000000001" customHeight="1" x14ac:dyDescent="0.25">
      <c r="B4" s="39" t="s">
        <v>7</v>
      </c>
      <c r="C4" s="40" t="s">
        <v>8</v>
      </c>
      <c r="D4" s="41" t="s">
        <v>9</v>
      </c>
      <c r="E4" s="126"/>
      <c r="F4" s="127"/>
      <c r="G4" s="128"/>
      <c r="H4" s="42">
        <f>H14</f>
        <v>134.46054800000002</v>
      </c>
      <c r="I4" s="42">
        <f>I14</f>
        <v>20.714999999999996</v>
      </c>
      <c r="J4" s="107">
        <f>SUM(H4:I4)</f>
        <v>155.17554800000002</v>
      </c>
    </row>
    <row r="5" spans="2:10" ht="20.100000000000001" customHeight="1" x14ac:dyDescent="0.25">
      <c r="B5" s="43" t="s">
        <v>132</v>
      </c>
      <c r="C5" s="103" t="s">
        <v>138</v>
      </c>
      <c r="D5" s="104"/>
      <c r="E5" s="104"/>
      <c r="F5" s="105"/>
      <c r="G5" s="105"/>
      <c r="H5" s="106"/>
      <c r="I5" s="106"/>
      <c r="J5" s="108"/>
    </row>
    <row r="6" spans="2:10" ht="50.1" customHeight="1" x14ac:dyDescent="0.25">
      <c r="B6" s="29" t="s">
        <v>162</v>
      </c>
      <c r="C6" s="68" t="s">
        <v>150</v>
      </c>
      <c r="D6" s="31" t="s">
        <v>125</v>
      </c>
      <c r="E6" s="32">
        <v>6</v>
      </c>
      <c r="F6" s="19">
        <f t="shared" ref="F6:F11" si="0">VLOOKUP(B6,atual1,6,FALSE)</f>
        <v>8.75</v>
      </c>
      <c r="G6" s="32">
        <v>1</v>
      </c>
      <c r="H6" s="19">
        <f>E6*F6</f>
        <v>52.5</v>
      </c>
      <c r="I6" s="19"/>
      <c r="J6" s="78">
        <f>G6*(H6+I6)</f>
        <v>52.5</v>
      </c>
    </row>
    <row r="7" spans="2:10" ht="20.100000000000001" customHeight="1" x14ac:dyDescent="0.25">
      <c r="B7" s="29" t="s">
        <v>265</v>
      </c>
      <c r="C7" s="30" t="s">
        <v>319</v>
      </c>
      <c r="D7" s="31" t="s">
        <v>71</v>
      </c>
      <c r="E7" s="32">
        <v>0.25</v>
      </c>
      <c r="F7" s="19">
        <f t="shared" si="0"/>
        <v>60</v>
      </c>
      <c r="G7" s="32">
        <v>1</v>
      </c>
      <c r="H7" s="19">
        <f t="shared" ref="H7:H9" si="1">E7*F7</f>
        <v>15</v>
      </c>
      <c r="I7" s="19"/>
      <c r="J7" s="78">
        <f>G7*(H7+I7)</f>
        <v>15</v>
      </c>
    </row>
    <row r="8" spans="2:10" ht="20.100000000000001" customHeight="1" x14ac:dyDescent="0.25">
      <c r="B8" s="29" t="s">
        <v>163</v>
      </c>
      <c r="C8" s="30" t="s">
        <v>352</v>
      </c>
      <c r="D8" s="31" t="s">
        <v>71</v>
      </c>
      <c r="E8" s="32">
        <v>0.1666</v>
      </c>
      <c r="F8" s="19">
        <f t="shared" si="0"/>
        <v>41.78</v>
      </c>
      <c r="G8" s="32">
        <v>1</v>
      </c>
      <c r="H8" s="19">
        <f t="shared" si="1"/>
        <v>6.9605480000000002</v>
      </c>
      <c r="I8" s="19"/>
      <c r="J8" s="78">
        <f>G8*(H8+I8)</f>
        <v>6.9605480000000002</v>
      </c>
    </row>
    <row r="9" spans="2:10" ht="50.1" customHeight="1" x14ac:dyDescent="0.25">
      <c r="B9" s="29" t="s">
        <v>172</v>
      </c>
      <c r="C9" s="68" t="s">
        <v>149</v>
      </c>
      <c r="D9" s="31" t="s">
        <v>125</v>
      </c>
      <c r="E9" s="32">
        <v>0.5</v>
      </c>
      <c r="F9" s="19">
        <f t="shared" si="0"/>
        <v>120</v>
      </c>
      <c r="G9" s="32">
        <v>1</v>
      </c>
      <c r="H9" s="19">
        <f t="shared" si="1"/>
        <v>60</v>
      </c>
      <c r="I9" s="19"/>
      <c r="J9" s="78">
        <f t="shared" ref="J9" si="2">G9*(H9+I9)</f>
        <v>60</v>
      </c>
    </row>
    <row r="10" spans="2:10" ht="20.100000000000001" customHeight="1" x14ac:dyDescent="0.25">
      <c r="B10" s="29" t="s">
        <v>266</v>
      </c>
      <c r="C10" s="30" t="s">
        <v>133</v>
      </c>
      <c r="D10" s="31" t="s">
        <v>125</v>
      </c>
      <c r="E10" s="32">
        <v>0.75</v>
      </c>
      <c r="F10" s="19">
        <f t="shared" si="0"/>
        <v>12.7</v>
      </c>
      <c r="G10" s="32">
        <v>1</v>
      </c>
      <c r="H10" s="19"/>
      <c r="I10" s="19">
        <f>E10*F10</f>
        <v>9.5249999999999986</v>
      </c>
      <c r="J10" s="78">
        <f>G10*(H10+I10)</f>
        <v>9.5249999999999986</v>
      </c>
    </row>
    <row r="11" spans="2:10" ht="20.100000000000001" customHeight="1" x14ac:dyDescent="0.25">
      <c r="B11" s="29" t="s">
        <v>160</v>
      </c>
      <c r="C11" s="30" t="s">
        <v>134</v>
      </c>
      <c r="D11" s="31" t="s">
        <v>125</v>
      </c>
      <c r="E11" s="32">
        <v>0.75</v>
      </c>
      <c r="F11" s="19">
        <f t="shared" si="0"/>
        <v>14.92</v>
      </c>
      <c r="G11" s="32">
        <v>1</v>
      </c>
      <c r="H11" s="19"/>
      <c r="I11" s="19">
        <f>E11*F11</f>
        <v>11.19</v>
      </c>
      <c r="J11" s="78">
        <f>G11*(H11+I11)</f>
        <v>11.19</v>
      </c>
    </row>
    <row r="12" spans="2:10" ht="20.100000000000001" customHeight="1" x14ac:dyDescent="0.25">
      <c r="B12" s="29"/>
      <c r="C12" s="33" t="s">
        <v>135</v>
      </c>
      <c r="D12" s="31"/>
      <c r="E12" s="31"/>
      <c r="F12" s="32"/>
      <c r="G12" s="32"/>
      <c r="H12" s="19"/>
      <c r="I12" s="19"/>
      <c r="J12" s="78"/>
    </row>
    <row r="13" spans="2:10" ht="20.100000000000001" customHeight="1" x14ac:dyDescent="0.25">
      <c r="B13" s="29"/>
      <c r="C13" s="33" t="s">
        <v>136</v>
      </c>
      <c r="D13" s="31"/>
      <c r="E13" s="31"/>
      <c r="F13" s="32"/>
      <c r="G13" s="32"/>
      <c r="H13" s="19"/>
      <c r="I13" s="19"/>
      <c r="J13" s="78"/>
    </row>
    <row r="14" spans="2:10" ht="20.100000000000001" customHeight="1" x14ac:dyDescent="0.25">
      <c r="B14" s="29"/>
      <c r="C14" s="33" t="s">
        <v>392</v>
      </c>
      <c r="D14" s="31"/>
      <c r="E14" s="31"/>
      <c r="F14" s="32"/>
      <c r="G14" s="32"/>
      <c r="H14" s="19">
        <f>SUM(H6:H13)</f>
        <v>134.46054800000002</v>
      </c>
      <c r="I14" s="19">
        <f>SUM(I6:I13)</f>
        <v>20.714999999999996</v>
      </c>
      <c r="J14" s="78">
        <f>SUM(H14:I14)</f>
        <v>155.17554800000002</v>
      </c>
    </row>
    <row r="15" spans="2:10" ht="20.100000000000001" customHeight="1" thickBot="1" x14ac:dyDescent="0.3">
      <c r="B15" s="34"/>
      <c r="C15" s="35"/>
      <c r="D15" s="36"/>
      <c r="E15" s="36"/>
      <c r="F15" s="37"/>
      <c r="G15" s="37"/>
      <c r="H15" s="38"/>
      <c r="I15" s="38"/>
      <c r="J15" s="109"/>
    </row>
    <row r="16" spans="2:10" ht="20.100000000000001" customHeight="1" x14ac:dyDescent="0.25">
      <c r="B16" s="44" t="s">
        <v>10</v>
      </c>
      <c r="C16" s="45" t="s">
        <v>11</v>
      </c>
      <c r="D16" s="46" t="s">
        <v>9</v>
      </c>
      <c r="E16" s="126"/>
      <c r="F16" s="127"/>
      <c r="G16" s="128"/>
      <c r="H16" s="47">
        <f>H26</f>
        <v>141.99599999999998</v>
      </c>
      <c r="I16" s="47">
        <f>I26</f>
        <v>20.714999999999996</v>
      </c>
      <c r="J16" s="110">
        <f>SUM(H16:I16)</f>
        <v>162.71099999999998</v>
      </c>
    </row>
    <row r="17" spans="2:10" ht="20.100000000000001" customHeight="1" x14ac:dyDescent="0.25">
      <c r="B17" s="43" t="s">
        <v>132</v>
      </c>
      <c r="C17" s="103" t="s">
        <v>138</v>
      </c>
      <c r="D17" s="104"/>
      <c r="E17" s="104"/>
      <c r="F17" s="105"/>
      <c r="G17" s="105"/>
      <c r="H17" s="106"/>
      <c r="I17" s="106"/>
      <c r="J17" s="108"/>
    </row>
    <row r="18" spans="2:10" ht="50.1" customHeight="1" x14ac:dyDescent="0.25">
      <c r="B18" s="29" t="s">
        <v>162</v>
      </c>
      <c r="C18" s="68" t="s">
        <v>150</v>
      </c>
      <c r="D18" s="31" t="s">
        <v>125</v>
      </c>
      <c r="E18" s="32">
        <v>6</v>
      </c>
      <c r="F18" s="19">
        <f t="shared" ref="F18:F23" si="3">VLOOKUP(B18,atual1,6,FALSE)</f>
        <v>8.75</v>
      </c>
      <c r="G18" s="32">
        <v>1</v>
      </c>
      <c r="H18" s="19">
        <f t="shared" ref="H18:H21" si="4">E18*F18</f>
        <v>52.5</v>
      </c>
      <c r="I18" s="19"/>
      <c r="J18" s="78">
        <f t="shared" ref="J18:J21" si="5">G18*(H18+I18)</f>
        <v>52.5</v>
      </c>
    </row>
    <row r="19" spans="2:10" ht="20.100000000000001" customHeight="1" x14ac:dyDescent="0.25">
      <c r="B19" s="29" t="s">
        <v>265</v>
      </c>
      <c r="C19" s="30" t="s">
        <v>319</v>
      </c>
      <c r="D19" s="31" t="s">
        <v>71</v>
      </c>
      <c r="E19" s="32">
        <v>0.25</v>
      </c>
      <c r="F19" s="19">
        <f t="shared" si="3"/>
        <v>60</v>
      </c>
      <c r="G19" s="32">
        <v>1</v>
      </c>
      <c r="H19" s="19">
        <f t="shared" si="4"/>
        <v>15</v>
      </c>
      <c r="I19" s="19"/>
      <c r="J19" s="78">
        <f>G19*(H19+I19)</f>
        <v>15</v>
      </c>
    </row>
    <row r="20" spans="2:10" ht="50.1" customHeight="1" x14ac:dyDescent="0.25">
      <c r="B20" s="29" t="s">
        <v>321</v>
      </c>
      <c r="C20" s="68" t="s">
        <v>320</v>
      </c>
      <c r="D20" s="31" t="s">
        <v>9</v>
      </c>
      <c r="E20" s="32">
        <v>0.3</v>
      </c>
      <c r="F20" s="19">
        <f t="shared" si="3"/>
        <v>48.32</v>
      </c>
      <c r="G20" s="32">
        <v>1</v>
      </c>
      <c r="H20" s="19">
        <f t="shared" si="4"/>
        <v>14.495999999999999</v>
      </c>
      <c r="I20" s="19"/>
      <c r="J20" s="78">
        <f t="shared" si="5"/>
        <v>14.495999999999999</v>
      </c>
    </row>
    <row r="21" spans="2:10" ht="50.1" customHeight="1" x14ac:dyDescent="0.25">
      <c r="B21" s="29" t="s">
        <v>172</v>
      </c>
      <c r="C21" s="68" t="s">
        <v>149</v>
      </c>
      <c r="D21" s="31" t="s">
        <v>125</v>
      </c>
      <c r="E21" s="32">
        <v>0.5</v>
      </c>
      <c r="F21" s="19">
        <f t="shared" si="3"/>
        <v>120</v>
      </c>
      <c r="G21" s="32">
        <v>1</v>
      </c>
      <c r="H21" s="19">
        <f t="shared" si="4"/>
        <v>60</v>
      </c>
      <c r="I21" s="19"/>
      <c r="J21" s="78">
        <f t="shared" si="5"/>
        <v>60</v>
      </c>
    </row>
    <row r="22" spans="2:10" ht="20.100000000000001" customHeight="1" x14ac:dyDescent="0.25">
      <c r="B22" s="29" t="s">
        <v>266</v>
      </c>
      <c r="C22" s="30" t="s">
        <v>133</v>
      </c>
      <c r="D22" s="31"/>
      <c r="E22" s="32">
        <v>0.75</v>
      </c>
      <c r="F22" s="19">
        <f t="shared" si="3"/>
        <v>12.7</v>
      </c>
      <c r="G22" s="32">
        <v>1</v>
      </c>
      <c r="H22" s="19"/>
      <c r="I22" s="19">
        <f>E22*F22</f>
        <v>9.5249999999999986</v>
      </c>
      <c r="J22" s="78">
        <f>G22*(H22+I22)</f>
        <v>9.5249999999999986</v>
      </c>
    </row>
    <row r="23" spans="2:10" ht="20.100000000000001" customHeight="1" x14ac:dyDescent="0.25">
      <c r="B23" s="29" t="s">
        <v>160</v>
      </c>
      <c r="C23" s="30" t="s">
        <v>134</v>
      </c>
      <c r="D23" s="31"/>
      <c r="E23" s="32">
        <v>0.75</v>
      </c>
      <c r="F23" s="19">
        <f t="shared" si="3"/>
        <v>14.92</v>
      </c>
      <c r="G23" s="32">
        <v>1</v>
      </c>
      <c r="H23" s="19"/>
      <c r="I23" s="19">
        <f>E23*F23</f>
        <v>11.19</v>
      </c>
      <c r="J23" s="78">
        <f>G23*(H23+I23)</f>
        <v>11.19</v>
      </c>
    </row>
    <row r="24" spans="2:10" ht="20.100000000000001" customHeight="1" x14ac:dyDescent="0.25">
      <c r="B24" s="29"/>
      <c r="C24" s="33" t="s">
        <v>135</v>
      </c>
      <c r="D24" s="31"/>
      <c r="E24" s="31"/>
      <c r="F24" s="32"/>
      <c r="G24" s="32"/>
      <c r="H24" s="19"/>
      <c r="I24" s="19"/>
      <c r="J24" s="78"/>
    </row>
    <row r="25" spans="2:10" ht="20.100000000000001" customHeight="1" x14ac:dyDescent="0.25">
      <c r="B25" s="29"/>
      <c r="C25" s="33" t="s">
        <v>136</v>
      </c>
      <c r="D25" s="31"/>
      <c r="E25" s="31"/>
      <c r="F25" s="32"/>
      <c r="G25" s="32"/>
      <c r="H25" s="19"/>
      <c r="I25" s="19"/>
      <c r="J25" s="78"/>
    </row>
    <row r="26" spans="2:10" ht="20.100000000000001" customHeight="1" x14ac:dyDescent="0.25">
      <c r="B26" s="29"/>
      <c r="C26" s="33" t="s">
        <v>392</v>
      </c>
      <c r="D26" s="31"/>
      <c r="E26" s="31"/>
      <c r="F26" s="32"/>
      <c r="G26" s="32"/>
      <c r="H26" s="19">
        <f>SUM(H18:H25)</f>
        <v>141.99599999999998</v>
      </c>
      <c r="I26" s="19">
        <f>SUM(I18:I25)</f>
        <v>20.714999999999996</v>
      </c>
      <c r="J26" s="78">
        <f>SUM(H26:I26)</f>
        <v>162.71099999999998</v>
      </c>
    </row>
    <row r="27" spans="2:10" ht="20.100000000000001" customHeight="1" thickBot="1" x14ac:dyDescent="0.3">
      <c r="B27" s="34"/>
      <c r="C27" s="35"/>
      <c r="D27" s="36"/>
      <c r="E27" s="36"/>
      <c r="F27" s="37"/>
      <c r="G27" s="37"/>
      <c r="H27" s="38"/>
      <c r="I27" s="38"/>
      <c r="J27" s="109"/>
    </row>
    <row r="28" spans="2:10" ht="20.100000000000001" customHeight="1" x14ac:dyDescent="0.25">
      <c r="B28" s="44" t="s">
        <v>12</v>
      </c>
      <c r="C28" s="45" t="s">
        <v>13</v>
      </c>
      <c r="D28" s="46" t="s">
        <v>9</v>
      </c>
      <c r="E28" s="126"/>
      <c r="F28" s="127"/>
      <c r="G28" s="128"/>
      <c r="H28" s="47">
        <f>H39</f>
        <v>105.19525</v>
      </c>
      <c r="I28" s="47">
        <f t="shared" ref="I28:J28" si="6">I39</f>
        <v>20.714999999999996</v>
      </c>
      <c r="J28" s="110">
        <f t="shared" si="6"/>
        <v>125.91024999999999</v>
      </c>
    </row>
    <row r="29" spans="2:10" ht="20.100000000000001" customHeight="1" x14ac:dyDescent="0.25">
      <c r="B29" s="43" t="s">
        <v>132</v>
      </c>
      <c r="C29" s="103" t="s">
        <v>138</v>
      </c>
      <c r="D29" s="104"/>
      <c r="E29" s="104"/>
      <c r="F29" s="105"/>
      <c r="G29" s="105"/>
      <c r="H29" s="106"/>
      <c r="I29" s="106"/>
      <c r="J29" s="108"/>
    </row>
    <row r="30" spans="2:10" ht="50.1" customHeight="1" x14ac:dyDescent="0.25">
      <c r="B30" s="29" t="s">
        <v>162</v>
      </c>
      <c r="C30" s="68" t="s">
        <v>150</v>
      </c>
      <c r="D30" s="31" t="s">
        <v>125</v>
      </c>
      <c r="E30" s="32">
        <v>2.843</v>
      </c>
      <c r="F30" s="19">
        <f t="shared" ref="F30:F35" si="7">VLOOKUP(B30,atual1,6,FALSE)</f>
        <v>8.75</v>
      </c>
      <c r="G30" s="32">
        <v>1</v>
      </c>
      <c r="H30" s="19">
        <f t="shared" ref="H30:H33" si="8">E30*F30</f>
        <v>24.876249999999999</v>
      </c>
      <c r="I30" s="19"/>
      <c r="J30" s="78">
        <f t="shared" ref="J30" si="9">G30*(H30+I30)</f>
        <v>24.876249999999999</v>
      </c>
    </row>
    <row r="31" spans="2:10" ht="20.100000000000001" customHeight="1" x14ac:dyDescent="0.25">
      <c r="B31" s="29" t="s">
        <v>273</v>
      </c>
      <c r="C31" s="30" t="s">
        <v>322</v>
      </c>
      <c r="D31" s="31" t="s">
        <v>71</v>
      </c>
      <c r="E31" s="32">
        <v>0.1</v>
      </c>
      <c r="F31" s="19">
        <f t="shared" si="7"/>
        <v>60</v>
      </c>
      <c r="G31" s="32">
        <v>1</v>
      </c>
      <c r="H31" s="19">
        <f t="shared" si="8"/>
        <v>6</v>
      </c>
      <c r="I31" s="19"/>
      <c r="J31" s="78">
        <f>G31*(H31+I31)</f>
        <v>6</v>
      </c>
    </row>
    <row r="32" spans="2:10" ht="50.1" customHeight="1" x14ac:dyDescent="0.25">
      <c r="B32" s="29" t="s">
        <v>284</v>
      </c>
      <c r="C32" s="68" t="s">
        <v>323</v>
      </c>
      <c r="D32" s="31" t="s">
        <v>9</v>
      </c>
      <c r="E32" s="32">
        <v>0.3</v>
      </c>
      <c r="F32" s="19">
        <f t="shared" si="7"/>
        <v>47.73</v>
      </c>
      <c r="G32" s="32">
        <v>1</v>
      </c>
      <c r="H32" s="19">
        <f t="shared" si="8"/>
        <v>14.318999999999999</v>
      </c>
      <c r="I32" s="19"/>
      <c r="J32" s="78">
        <f t="shared" ref="J32:J33" si="10">G32*(H32+I32)</f>
        <v>14.318999999999999</v>
      </c>
    </row>
    <row r="33" spans="2:10" ht="50.1" customHeight="1" x14ac:dyDescent="0.25">
      <c r="B33" s="29" t="s">
        <v>172</v>
      </c>
      <c r="C33" s="68" t="s">
        <v>149</v>
      </c>
      <c r="D33" s="31" t="s">
        <v>125</v>
      </c>
      <c r="E33" s="32">
        <v>0.5</v>
      </c>
      <c r="F33" s="19">
        <f t="shared" si="7"/>
        <v>120</v>
      </c>
      <c r="G33" s="32">
        <v>1</v>
      </c>
      <c r="H33" s="19">
        <f t="shared" si="8"/>
        <v>60</v>
      </c>
      <c r="I33" s="19"/>
      <c r="J33" s="78">
        <f t="shared" si="10"/>
        <v>60</v>
      </c>
    </row>
    <row r="34" spans="2:10" ht="20.100000000000001" customHeight="1" x14ac:dyDescent="0.25">
      <c r="B34" s="29" t="s">
        <v>266</v>
      </c>
      <c r="C34" s="30" t="s">
        <v>133</v>
      </c>
      <c r="D34" s="31" t="s">
        <v>125</v>
      </c>
      <c r="E34" s="32">
        <v>0.75</v>
      </c>
      <c r="F34" s="19">
        <f t="shared" si="7"/>
        <v>12.7</v>
      </c>
      <c r="G34" s="32">
        <v>1</v>
      </c>
      <c r="H34" s="19"/>
      <c r="I34" s="19">
        <f>E34*F34</f>
        <v>9.5249999999999986</v>
      </c>
      <c r="J34" s="78">
        <f>G34*(H34+I34)</f>
        <v>9.5249999999999986</v>
      </c>
    </row>
    <row r="35" spans="2:10" ht="20.100000000000001" customHeight="1" x14ac:dyDescent="0.25">
      <c r="B35" s="29" t="s">
        <v>160</v>
      </c>
      <c r="C35" s="30" t="s">
        <v>134</v>
      </c>
      <c r="D35" s="31" t="s">
        <v>125</v>
      </c>
      <c r="E35" s="32">
        <v>0.75</v>
      </c>
      <c r="F35" s="19">
        <f t="shared" si="7"/>
        <v>14.92</v>
      </c>
      <c r="G35" s="32">
        <v>1</v>
      </c>
      <c r="H35" s="19"/>
      <c r="I35" s="19">
        <f>E35*F35</f>
        <v>11.19</v>
      </c>
      <c r="J35" s="78">
        <f>G35*(H35+I35)</f>
        <v>11.19</v>
      </c>
    </row>
    <row r="36" spans="2:10" ht="20.100000000000001" customHeight="1" x14ac:dyDescent="0.25">
      <c r="B36" s="29"/>
      <c r="C36" s="33" t="s">
        <v>135</v>
      </c>
      <c r="D36" s="31"/>
      <c r="E36" s="31"/>
      <c r="F36" s="32"/>
      <c r="G36" s="32"/>
      <c r="H36" s="19"/>
      <c r="I36" s="19"/>
      <c r="J36" s="78"/>
    </row>
    <row r="37" spans="2:10" ht="20.100000000000001" customHeight="1" x14ac:dyDescent="0.25">
      <c r="B37" s="29"/>
      <c r="C37" s="33" t="s">
        <v>136</v>
      </c>
      <c r="D37" s="31"/>
      <c r="E37" s="31"/>
      <c r="F37" s="32"/>
      <c r="G37" s="32"/>
      <c r="H37" s="19"/>
      <c r="I37" s="19"/>
      <c r="J37" s="78"/>
    </row>
    <row r="38" spans="2:10" ht="20.100000000000001" customHeight="1" x14ac:dyDescent="0.25">
      <c r="B38" s="29"/>
      <c r="C38" s="33" t="s">
        <v>392</v>
      </c>
      <c r="D38" s="31"/>
      <c r="E38" s="31"/>
      <c r="F38" s="32"/>
      <c r="G38" s="32"/>
      <c r="H38" s="19"/>
      <c r="I38" s="19"/>
      <c r="J38" s="78"/>
    </row>
    <row r="39" spans="2:10" ht="20.100000000000001" customHeight="1" x14ac:dyDescent="0.25">
      <c r="B39" s="29"/>
      <c r="C39" s="30"/>
      <c r="D39" s="31"/>
      <c r="E39" s="31"/>
      <c r="F39" s="32"/>
      <c r="G39" s="32"/>
      <c r="H39" s="19">
        <f>SUM(H30:H37)</f>
        <v>105.19525</v>
      </c>
      <c r="I39" s="19">
        <f>SUM(I30:I37)</f>
        <v>20.714999999999996</v>
      </c>
      <c r="J39" s="78">
        <f>SUM(H39:I39)</f>
        <v>125.91024999999999</v>
      </c>
    </row>
    <row r="40" spans="2:10" s="4" customFormat="1" ht="20.100000000000001" customHeight="1" thickBot="1" x14ac:dyDescent="0.3">
      <c r="B40" s="69"/>
      <c r="C40" s="70" t="s">
        <v>14</v>
      </c>
      <c r="D40" s="70"/>
      <c r="E40" s="70"/>
      <c r="F40" s="71"/>
      <c r="G40" s="72"/>
      <c r="H40" s="73"/>
      <c r="I40" s="73"/>
      <c r="J40" s="111">
        <f>J28+J16+J4</f>
        <v>443.79679799999997</v>
      </c>
    </row>
    <row r="41" spans="2:10" ht="20.100000000000001" customHeight="1" thickBot="1" x14ac:dyDescent="0.3">
      <c r="B41" s="23">
        <v>2</v>
      </c>
      <c r="C41" s="24" t="s">
        <v>15</v>
      </c>
      <c r="D41" s="25"/>
      <c r="E41" s="25"/>
      <c r="F41" s="26"/>
      <c r="G41" s="27"/>
      <c r="H41" s="28"/>
      <c r="I41" s="28"/>
      <c r="J41" s="112"/>
    </row>
    <row r="42" spans="2:10" ht="20.100000000000001" customHeight="1" x14ac:dyDescent="0.25">
      <c r="B42" s="44" t="s">
        <v>16</v>
      </c>
      <c r="C42" s="45" t="s">
        <v>17</v>
      </c>
      <c r="D42" s="46" t="s">
        <v>9</v>
      </c>
      <c r="E42" s="126"/>
      <c r="F42" s="127"/>
      <c r="G42" s="128"/>
      <c r="H42" s="47">
        <f>H51</f>
        <v>307.52</v>
      </c>
      <c r="I42" s="47">
        <f>I51</f>
        <v>13.809999999999999</v>
      </c>
      <c r="J42" s="110">
        <f>J51</f>
        <v>321.33</v>
      </c>
    </row>
    <row r="43" spans="2:10" ht="20.100000000000001" customHeight="1" x14ac:dyDescent="0.25">
      <c r="B43" s="43" t="s">
        <v>132</v>
      </c>
      <c r="C43" s="103" t="s">
        <v>138</v>
      </c>
      <c r="D43" s="104"/>
      <c r="E43" s="104"/>
      <c r="F43" s="105"/>
      <c r="G43" s="105"/>
      <c r="H43" s="106"/>
      <c r="I43" s="106"/>
      <c r="J43" s="108"/>
    </row>
    <row r="44" spans="2:10" ht="20.100000000000001" customHeight="1" x14ac:dyDescent="0.25">
      <c r="B44" s="29" t="s">
        <v>354</v>
      </c>
      <c r="C44" s="30" t="s">
        <v>353</v>
      </c>
      <c r="D44" s="31" t="s">
        <v>165</v>
      </c>
      <c r="E44" s="32">
        <v>8</v>
      </c>
      <c r="F44" s="19">
        <f>VLOOKUP(B44,atual1,6,FALSE)</f>
        <v>0.94</v>
      </c>
      <c r="G44" s="32">
        <v>1</v>
      </c>
      <c r="H44" s="19">
        <f t="shared" ref="H44:H46" si="11">E44*F44</f>
        <v>7.52</v>
      </c>
      <c r="I44" s="19"/>
      <c r="J44" s="78">
        <f>G44*(H44+I44)</f>
        <v>7.52</v>
      </c>
    </row>
    <row r="45" spans="2:10" ht="50.1" customHeight="1" x14ac:dyDescent="0.25">
      <c r="B45" s="29" t="s">
        <v>299</v>
      </c>
      <c r="C45" s="68" t="s">
        <v>364</v>
      </c>
      <c r="D45" s="31" t="s">
        <v>9</v>
      </c>
      <c r="E45" s="32">
        <v>0.8</v>
      </c>
      <c r="F45" s="19">
        <f>VLOOKUP(B45,atual1,6,FALSE)</f>
        <v>300</v>
      </c>
      <c r="G45" s="32">
        <v>1</v>
      </c>
      <c r="H45" s="19">
        <f t="shared" si="11"/>
        <v>240</v>
      </c>
      <c r="I45" s="19"/>
      <c r="J45" s="78">
        <f>G45*(H45+I45)</f>
        <v>240</v>
      </c>
    </row>
    <row r="46" spans="2:10" ht="50.1" customHeight="1" x14ac:dyDescent="0.25">
      <c r="B46" s="29" t="s">
        <v>172</v>
      </c>
      <c r="C46" s="68" t="s">
        <v>149</v>
      </c>
      <c r="D46" s="31" t="s">
        <v>125</v>
      </c>
      <c r="E46" s="32">
        <v>0.5</v>
      </c>
      <c r="F46" s="19">
        <f>VLOOKUP(B46,atual1,6,FALSE)</f>
        <v>120</v>
      </c>
      <c r="G46" s="32">
        <v>1</v>
      </c>
      <c r="H46" s="19">
        <f t="shared" si="11"/>
        <v>60</v>
      </c>
      <c r="I46" s="19"/>
      <c r="J46" s="78">
        <f t="shared" ref="J46" si="12">G46*(H46+I46)</f>
        <v>60</v>
      </c>
    </row>
    <row r="47" spans="2:10" ht="20.100000000000001" customHeight="1" x14ac:dyDescent="0.25">
      <c r="B47" s="29" t="s">
        <v>266</v>
      </c>
      <c r="C47" s="30" t="s">
        <v>133</v>
      </c>
      <c r="D47" s="31" t="s">
        <v>125</v>
      </c>
      <c r="E47" s="32">
        <v>0.5</v>
      </c>
      <c r="F47" s="19">
        <f>VLOOKUP(B47,atual1,6,FALSE)</f>
        <v>12.7</v>
      </c>
      <c r="G47" s="32">
        <v>1</v>
      </c>
      <c r="H47" s="19"/>
      <c r="I47" s="19">
        <f>E47*F47</f>
        <v>6.35</v>
      </c>
      <c r="J47" s="78">
        <f>G47*(H47+I47)</f>
        <v>6.35</v>
      </c>
    </row>
    <row r="48" spans="2:10" ht="20.100000000000001" customHeight="1" x14ac:dyDescent="0.25">
      <c r="B48" s="29" t="s">
        <v>160</v>
      </c>
      <c r="C48" s="30" t="s">
        <v>134</v>
      </c>
      <c r="D48" s="31" t="s">
        <v>125</v>
      </c>
      <c r="E48" s="32">
        <v>0.5</v>
      </c>
      <c r="F48" s="19">
        <f>VLOOKUP(B48,atual1,6,FALSE)</f>
        <v>14.92</v>
      </c>
      <c r="G48" s="32">
        <v>1</v>
      </c>
      <c r="H48" s="19"/>
      <c r="I48" s="19">
        <f>E48*F48</f>
        <v>7.46</v>
      </c>
      <c r="J48" s="78">
        <f>G48*(H48+I48)</f>
        <v>7.46</v>
      </c>
    </row>
    <row r="49" spans="2:10" ht="20.100000000000001" customHeight="1" x14ac:dyDescent="0.25">
      <c r="B49" s="29"/>
      <c r="C49" s="33" t="s">
        <v>135</v>
      </c>
      <c r="D49" s="31"/>
      <c r="E49" s="32"/>
      <c r="F49" s="19"/>
      <c r="G49" s="32"/>
      <c r="H49" s="19"/>
      <c r="I49" s="19"/>
      <c r="J49" s="78"/>
    </row>
    <row r="50" spans="2:10" ht="20.100000000000001" customHeight="1" x14ac:dyDescent="0.25">
      <c r="B50" s="29"/>
      <c r="C50" s="33" t="s">
        <v>136</v>
      </c>
      <c r="D50" s="31"/>
      <c r="E50" s="31"/>
      <c r="F50" s="32"/>
      <c r="G50" s="32"/>
      <c r="H50" s="19"/>
      <c r="I50" s="19"/>
      <c r="J50" s="78"/>
    </row>
    <row r="51" spans="2:10" ht="20.100000000000001" customHeight="1" x14ac:dyDescent="0.25">
      <c r="B51" s="29"/>
      <c r="C51" s="33" t="s">
        <v>392</v>
      </c>
      <c r="D51" s="31"/>
      <c r="E51" s="31"/>
      <c r="F51" s="32"/>
      <c r="G51" s="32"/>
      <c r="H51" s="19">
        <f>SUM(H44:H50)</f>
        <v>307.52</v>
      </c>
      <c r="I51" s="19">
        <f>SUM(I44:I50)</f>
        <v>13.809999999999999</v>
      </c>
      <c r="J51" s="78">
        <f>SUM(H51:I51)</f>
        <v>321.33</v>
      </c>
    </row>
    <row r="52" spans="2:10" ht="20.100000000000001" customHeight="1" thickBot="1" x14ac:dyDescent="0.3">
      <c r="B52" s="34"/>
      <c r="C52" s="49"/>
      <c r="D52" s="36"/>
      <c r="E52" s="36"/>
      <c r="F52" s="37"/>
      <c r="G52" s="37"/>
      <c r="H52" s="20"/>
      <c r="I52" s="20"/>
      <c r="J52" s="83"/>
    </row>
    <row r="53" spans="2:10" ht="20.100000000000001" customHeight="1" x14ac:dyDescent="0.25">
      <c r="B53" s="44" t="s">
        <v>18</v>
      </c>
      <c r="C53" s="45" t="s">
        <v>19</v>
      </c>
      <c r="D53" s="46" t="s">
        <v>9</v>
      </c>
      <c r="E53" s="126"/>
      <c r="F53" s="127"/>
      <c r="G53" s="128"/>
      <c r="H53" s="47">
        <f>H64</f>
        <v>100.14</v>
      </c>
      <c r="I53" s="47">
        <f t="shared" ref="I53" si="13">I64</f>
        <v>13.809999999999999</v>
      </c>
      <c r="J53" s="110">
        <f>J64</f>
        <v>113.95</v>
      </c>
    </row>
    <row r="54" spans="2:10" ht="20.100000000000001" customHeight="1" x14ac:dyDescent="0.25">
      <c r="B54" s="43" t="s">
        <v>132</v>
      </c>
      <c r="C54" s="103" t="s">
        <v>138</v>
      </c>
      <c r="D54" s="104"/>
      <c r="E54" s="104"/>
      <c r="F54" s="105"/>
      <c r="G54" s="105"/>
      <c r="H54" s="106"/>
      <c r="I54" s="106"/>
      <c r="J54" s="108"/>
    </row>
    <row r="55" spans="2:10" ht="20.100000000000001" customHeight="1" x14ac:dyDescent="0.25">
      <c r="B55" s="29" t="s">
        <v>286</v>
      </c>
      <c r="C55" s="30" t="s">
        <v>324</v>
      </c>
      <c r="D55" s="31" t="s">
        <v>165</v>
      </c>
      <c r="E55" s="32">
        <v>12</v>
      </c>
      <c r="F55" s="19">
        <f t="shared" ref="F55:F61" si="14">VLOOKUP(B55,atual1,6,FALSE)</f>
        <v>0.62</v>
      </c>
      <c r="G55" s="32">
        <v>1</v>
      </c>
      <c r="H55" s="19">
        <f t="shared" ref="H55:H59" si="15">E55*F55</f>
        <v>7.4399999999999995</v>
      </c>
      <c r="I55" s="19"/>
      <c r="J55" s="78">
        <f t="shared" ref="J55:J61" si="16">G55*(H55+I55)</f>
        <v>7.4399999999999995</v>
      </c>
    </row>
    <row r="56" spans="2:10" ht="20.100000000000001" customHeight="1" x14ac:dyDescent="0.25">
      <c r="B56" s="29" t="s">
        <v>273</v>
      </c>
      <c r="C56" s="30" t="s">
        <v>322</v>
      </c>
      <c r="D56" s="31" t="s">
        <v>71</v>
      </c>
      <c r="E56" s="32">
        <v>0.1</v>
      </c>
      <c r="F56" s="19">
        <f t="shared" si="14"/>
        <v>60</v>
      </c>
      <c r="G56" s="32">
        <v>1</v>
      </c>
      <c r="H56" s="19">
        <f t="shared" si="15"/>
        <v>6</v>
      </c>
      <c r="I56" s="19"/>
      <c r="J56" s="78">
        <f t="shared" si="16"/>
        <v>6</v>
      </c>
    </row>
    <row r="57" spans="2:10" ht="20.100000000000001" customHeight="1" x14ac:dyDescent="0.25">
      <c r="B57" s="29" t="s">
        <v>265</v>
      </c>
      <c r="C57" s="30" t="s">
        <v>319</v>
      </c>
      <c r="D57" s="31" t="s">
        <v>71</v>
      </c>
      <c r="E57" s="32">
        <v>0.25</v>
      </c>
      <c r="F57" s="19">
        <f t="shared" si="14"/>
        <v>60</v>
      </c>
      <c r="G57" s="32">
        <v>1</v>
      </c>
      <c r="H57" s="19">
        <f t="shared" si="15"/>
        <v>15</v>
      </c>
      <c r="I57" s="19"/>
      <c r="J57" s="78">
        <f t="shared" si="16"/>
        <v>15</v>
      </c>
    </row>
    <row r="58" spans="2:10" ht="20.100000000000001" customHeight="1" x14ac:dyDescent="0.25">
      <c r="B58" s="29" t="s">
        <v>282</v>
      </c>
      <c r="C58" s="30" t="s">
        <v>152</v>
      </c>
      <c r="D58" s="31" t="s">
        <v>9</v>
      </c>
      <c r="E58" s="32">
        <v>0.3</v>
      </c>
      <c r="F58" s="19">
        <f t="shared" si="14"/>
        <v>39</v>
      </c>
      <c r="G58" s="32">
        <v>1</v>
      </c>
      <c r="H58" s="19">
        <f t="shared" si="15"/>
        <v>11.7</v>
      </c>
      <c r="I58" s="19"/>
      <c r="J58" s="78">
        <f t="shared" si="16"/>
        <v>11.7</v>
      </c>
    </row>
    <row r="59" spans="2:10" ht="50.1" customHeight="1" x14ac:dyDescent="0.25">
      <c r="B59" s="29" t="s">
        <v>172</v>
      </c>
      <c r="C59" s="68" t="s">
        <v>149</v>
      </c>
      <c r="D59" s="31" t="s">
        <v>125</v>
      </c>
      <c r="E59" s="32">
        <v>0.5</v>
      </c>
      <c r="F59" s="19">
        <f t="shared" si="14"/>
        <v>120</v>
      </c>
      <c r="G59" s="32">
        <v>1</v>
      </c>
      <c r="H59" s="19">
        <f t="shared" si="15"/>
        <v>60</v>
      </c>
      <c r="I59" s="19"/>
      <c r="J59" s="78">
        <f t="shared" si="16"/>
        <v>60</v>
      </c>
    </row>
    <row r="60" spans="2:10" ht="20.100000000000001" customHeight="1" x14ac:dyDescent="0.25">
      <c r="B60" s="29" t="s">
        <v>266</v>
      </c>
      <c r="C60" s="30" t="s">
        <v>133</v>
      </c>
      <c r="D60" s="31" t="s">
        <v>125</v>
      </c>
      <c r="E60" s="32">
        <v>0.5</v>
      </c>
      <c r="F60" s="19">
        <f t="shared" si="14"/>
        <v>12.7</v>
      </c>
      <c r="G60" s="32">
        <v>1</v>
      </c>
      <c r="H60" s="19"/>
      <c r="I60" s="19">
        <f>E60*F60</f>
        <v>6.35</v>
      </c>
      <c r="J60" s="78">
        <f t="shared" si="16"/>
        <v>6.35</v>
      </c>
    </row>
    <row r="61" spans="2:10" ht="20.100000000000001" customHeight="1" x14ac:dyDescent="0.25">
      <c r="B61" s="29" t="s">
        <v>160</v>
      </c>
      <c r="C61" s="30" t="s">
        <v>134</v>
      </c>
      <c r="D61" s="31" t="s">
        <v>125</v>
      </c>
      <c r="E61" s="31">
        <v>0.5</v>
      </c>
      <c r="F61" s="19">
        <f t="shared" si="14"/>
        <v>14.92</v>
      </c>
      <c r="G61" s="32">
        <v>1</v>
      </c>
      <c r="H61" s="19"/>
      <c r="I61" s="19">
        <f>E61*F61</f>
        <v>7.46</v>
      </c>
      <c r="J61" s="78">
        <f t="shared" si="16"/>
        <v>7.46</v>
      </c>
    </row>
    <row r="62" spans="2:10" ht="20.100000000000001" customHeight="1" x14ac:dyDescent="0.25">
      <c r="B62" s="29"/>
      <c r="C62" s="33" t="s">
        <v>135</v>
      </c>
      <c r="D62" s="31"/>
      <c r="E62" s="31"/>
      <c r="F62" s="32"/>
      <c r="G62" s="32"/>
      <c r="H62" s="19"/>
      <c r="I62" s="19"/>
      <c r="J62" s="78"/>
    </row>
    <row r="63" spans="2:10" ht="20.100000000000001" customHeight="1" x14ac:dyDescent="0.25">
      <c r="B63" s="29"/>
      <c r="C63" s="33" t="s">
        <v>136</v>
      </c>
      <c r="D63" s="31"/>
      <c r="E63" s="31"/>
      <c r="F63" s="32"/>
      <c r="G63" s="32"/>
      <c r="H63" s="19"/>
      <c r="I63" s="19"/>
      <c r="J63" s="78"/>
    </row>
    <row r="64" spans="2:10" ht="20.100000000000001" customHeight="1" x14ac:dyDescent="0.25">
      <c r="B64" s="43"/>
      <c r="C64" s="33" t="s">
        <v>392</v>
      </c>
      <c r="D64" s="53"/>
      <c r="E64" s="53"/>
      <c r="F64" s="54"/>
      <c r="G64" s="54"/>
      <c r="H64" s="55">
        <f>SUM(H55:H63)</f>
        <v>100.14</v>
      </c>
      <c r="I64" s="55">
        <f>SUM(I55:I63)</f>
        <v>13.809999999999999</v>
      </c>
      <c r="J64" s="113">
        <f>SUM(H64:I64)</f>
        <v>113.95</v>
      </c>
    </row>
    <row r="65" spans="2:10" ht="20.100000000000001" customHeight="1" thickBot="1" x14ac:dyDescent="0.3">
      <c r="B65" s="48"/>
      <c r="C65" s="49"/>
      <c r="D65" s="36"/>
      <c r="E65" s="36"/>
      <c r="F65" s="37"/>
      <c r="G65" s="37"/>
      <c r="H65" s="20"/>
      <c r="I65" s="20"/>
      <c r="J65" s="83"/>
    </row>
    <row r="66" spans="2:10" ht="20.100000000000001" customHeight="1" x14ac:dyDescent="0.25">
      <c r="B66" s="44" t="s">
        <v>20</v>
      </c>
      <c r="C66" s="45" t="s">
        <v>155</v>
      </c>
      <c r="D66" s="46" t="s">
        <v>9</v>
      </c>
      <c r="E66" s="126"/>
      <c r="F66" s="127"/>
      <c r="G66" s="128"/>
      <c r="H66" s="47">
        <f>H77</f>
        <v>124.44</v>
      </c>
      <c r="I66" s="47">
        <f t="shared" ref="I66:J66" si="17">I77</f>
        <v>13.809999999999999</v>
      </c>
      <c r="J66" s="110">
        <f t="shared" si="17"/>
        <v>138.25</v>
      </c>
    </row>
    <row r="67" spans="2:10" ht="20.100000000000001" customHeight="1" x14ac:dyDescent="0.25">
      <c r="B67" s="43" t="s">
        <v>132</v>
      </c>
      <c r="C67" s="103" t="s">
        <v>138</v>
      </c>
      <c r="D67" s="104"/>
      <c r="E67" s="104"/>
      <c r="F67" s="105"/>
      <c r="G67" s="105"/>
      <c r="H67" s="106"/>
      <c r="I67" s="106"/>
      <c r="J67" s="108"/>
    </row>
    <row r="68" spans="2:10" ht="20.100000000000001" customHeight="1" x14ac:dyDescent="0.25">
      <c r="B68" s="29" t="s">
        <v>286</v>
      </c>
      <c r="C68" s="30" t="s">
        <v>324</v>
      </c>
      <c r="D68" s="31" t="s">
        <v>165</v>
      </c>
      <c r="E68" s="32">
        <v>12</v>
      </c>
      <c r="F68" s="19">
        <f t="shared" ref="F68:F74" si="18">VLOOKUP(B68,atual1,6,FALSE)</f>
        <v>0.62</v>
      </c>
      <c r="G68" s="32">
        <v>1</v>
      </c>
      <c r="H68" s="19">
        <f t="shared" ref="H68:H72" si="19">E68*F68</f>
        <v>7.4399999999999995</v>
      </c>
      <c r="I68" s="19"/>
      <c r="J68" s="78">
        <f t="shared" ref="J68" si="20">G68*(H68+I68)</f>
        <v>7.4399999999999995</v>
      </c>
    </row>
    <row r="69" spans="2:10" ht="20.100000000000001" customHeight="1" x14ac:dyDescent="0.25">
      <c r="B69" s="29" t="s">
        <v>273</v>
      </c>
      <c r="C69" s="30" t="s">
        <v>322</v>
      </c>
      <c r="D69" s="31" t="s">
        <v>71</v>
      </c>
      <c r="E69" s="32">
        <v>0.1</v>
      </c>
      <c r="F69" s="19">
        <f t="shared" si="18"/>
        <v>60</v>
      </c>
      <c r="G69" s="32">
        <v>1</v>
      </c>
      <c r="H69" s="19">
        <f t="shared" si="19"/>
        <v>6</v>
      </c>
      <c r="I69" s="19"/>
      <c r="J69" s="78">
        <f t="shared" ref="J69:J74" si="21">G69*(H69+I69)</f>
        <v>6</v>
      </c>
    </row>
    <row r="70" spans="2:10" ht="20.100000000000001" customHeight="1" x14ac:dyDescent="0.25">
      <c r="B70" s="29" t="s">
        <v>265</v>
      </c>
      <c r="C70" s="30" t="s">
        <v>319</v>
      </c>
      <c r="D70" s="31" t="s">
        <v>71</v>
      </c>
      <c r="E70" s="32">
        <v>0.25</v>
      </c>
      <c r="F70" s="19">
        <f t="shared" si="18"/>
        <v>60</v>
      </c>
      <c r="G70" s="32">
        <f t="shared" ref="G70" si="22">$G$4</f>
        <v>0</v>
      </c>
      <c r="H70" s="19">
        <f t="shared" si="19"/>
        <v>15</v>
      </c>
      <c r="I70" s="19"/>
      <c r="J70" s="78">
        <f t="shared" si="21"/>
        <v>0</v>
      </c>
    </row>
    <row r="71" spans="2:10" ht="20.100000000000001" customHeight="1" x14ac:dyDescent="0.25">
      <c r="B71" s="29" t="s">
        <v>355</v>
      </c>
      <c r="C71" s="30" t="s">
        <v>154</v>
      </c>
      <c r="D71" s="31" t="s">
        <v>9</v>
      </c>
      <c r="E71" s="32">
        <v>0.3</v>
      </c>
      <c r="F71" s="19">
        <f t="shared" si="18"/>
        <v>120</v>
      </c>
      <c r="G71" s="32">
        <v>1</v>
      </c>
      <c r="H71" s="19">
        <f t="shared" si="19"/>
        <v>36</v>
      </c>
      <c r="I71" s="19"/>
      <c r="J71" s="78">
        <f t="shared" si="21"/>
        <v>36</v>
      </c>
    </row>
    <row r="72" spans="2:10" ht="50.1" customHeight="1" x14ac:dyDescent="0.25">
      <c r="B72" s="29" t="s">
        <v>172</v>
      </c>
      <c r="C72" s="68" t="s">
        <v>149</v>
      </c>
      <c r="D72" s="31" t="s">
        <v>125</v>
      </c>
      <c r="E72" s="32">
        <v>0.5</v>
      </c>
      <c r="F72" s="19">
        <f t="shared" si="18"/>
        <v>120</v>
      </c>
      <c r="G72" s="32">
        <v>1</v>
      </c>
      <c r="H72" s="19">
        <f t="shared" si="19"/>
        <v>60</v>
      </c>
      <c r="I72" s="19"/>
      <c r="J72" s="78">
        <f t="shared" si="21"/>
        <v>60</v>
      </c>
    </row>
    <row r="73" spans="2:10" ht="20.100000000000001" customHeight="1" x14ac:dyDescent="0.25">
      <c r="B73" s="29" t="s">
        <v>266</v>
      </c>
      <c r="C73" s="30" t="s">
        <v>133</v>
      </c>
      <c r="D73" s="31" t="s">
        <v>125</v>
      </c>
      <c r="E73" s="32">
        <v>0.5</v>
      </c>
      <c r="F73" s="19">
        <f t="shared" si="18"/>
        <v>12.7</v>
      </c>
      <c r="G73" s="32">
        <v>1</v>
      </c>
      <c r="H73" s="19"/>
      <c r="I73" s="19">
        <f>E73*F73</f>
        <v>6.35</v>
      </c>
      <c r="J73" s="78">
        <f t="shared" si="21"/>
        <v>6.35</v>
      </c>
    </row>
    <row r="74" spans="2:10" ht="20.100000000000001" customHeight="1" x14ac:dyDescent="0.25">
      <c r="B74" s="29" t="s">
        <v>160</v>
      </c>
      <c r="C74" s="30" t="s">
        <v>134</v>
      </c>
      <c r="D74" s="31" t="s">
        <v>125</v>
      </c>
      <c r="E74" s="31">
        <v>0.5</v>
      </c>
      <c r="F74" s="19">
        <f t="shared" si="18"/>
        <v>14.92</v>
      </c>
      <c r="G74" s="32">
        <v>1</v>
      </c>
      <c r="H74" s="19"/>
      <c r="I74" s="19">
        <f>E74*F74</f>
        <v>7.46</v>
      </c>
      <c r="J74" s="78">
        <f t="shared" si="21"/>
        <v>7.46</v>
      </c>
    </row>
    <row r="75" spans="2:10" ht="20.100000000000001" customHeight="1" x14ac:dyDescent="0.25">
      <c r="B75" s="29"/>
      <c r="C75" s="33" t="s">
        <v>135</v>
      </c>
      <c r="D75" s="31"/>
      <c r="E75" s="31"/>
      <c r="F75" s="32"/>
      <c r="G75" s="32"/>
      <c r="H75" s="19"/>
      <c r="I75" s="19"/>
      <c r="J75" s="78"/>
    </row>
    <row r="76" spans="2:10" ht="20.100000000000001" customHeight="1" x14ac:dyDescent="0.25">
      <c r="B76" s="29"/>
      <c r="C76" s="33" t="s">
        <v>136</v>
      </c>
      <c r="D76" s="31"/>
      <c r="E76" s="31"/>
      <c r="F76" s="32"/>
      <c r="G76" s="32"/>
      <c r="H76" s="19"/>
      <c r="I76" s="19"/>
      <c r="J76" s="78"/>
    </row>
    <row r="77" spans="2:10" ht="20.100000000000001" customHeight="1" x14ac:dyDescent="0.25">
      <c r="B77" s="43"/>
      <c r="C77" s="33" t="s">
        <v>392</v>
      </c>
      <c r="D77" s="53"/>
      <c r="E77" s="53"/>
      <c r="F77" s="54"/>
      <c r="G77" s="54"/>
      <c r="H77" s="55">
        <f>SUM(H68:H76)</f>
        <v>124.44</v>
      </c>
      <c r="I77" s="55">
        <f>SUM(I73:I76)</f>
        <v>13.809999999999999</v>
      </c>
      <c r="J77" s="113">
        <f>SUM(H77:I77)</f>
        <v>138.25</v>
      </c>
    </row>
    <row r="78" spans="2:10" ht="20.100000000000001" customHeight="1" thickBot="1" x14ac:dyDescent="0.3">
      <c r="B78" s="34"/>
      <c r="C78" s="35"/>
      <c r="D78" s="35"/>
      <c r="E78" s="35"/>
      <c r="F78" s="56"/>
      <c r="G78" s="37"/>
      <c r="H78" s="57"/>
      <c r="I78" s="57"/>
      <c r="J78" s="114"/>
    </row>
    <row r="79" spans="2:10" ht="20.100000000000001" customHeight="1" x14ac:dyDescent="0.25">
      <c r="B79" s="44" t="s">
        <v>21</v>
      </c>
      <c r="C79" s="45" t="s">
        <v>22</v>
      </c>
      <c r="D79" s="46" t="s">
        <v>9</v>
      </c>
      <c r="E79" s="126"/>
      <c r="F79" s="127"/>
      <c r="G79" s="128"/>
      <c r="H79" s="47">
        <f>H89</f>
        <v>99.24</v>
      </c>
      <c r="I79" s="47">
        <f t="shared" ref="I79:J79" si="23">I89</f>
        <v>13.809999999999999</v>
      </c>
      <c r="J79" s="110">
        <f t="shared" si="23"/>
        <v>113.05</v>
      </c>
    </row>
    <row r="80" spans="2:10" ht="20.100000000000001" customHeight="1" x14ac:dyDescent="0.25">
      <c r="B80" s="43" t="s">
        <v>132</v>
      </c>
      <c r="C80" s="103" t="s">
        <v>138</v>
      </c>
      <c r="D80" s="104"/>
      <c r="E80" s="104"/>
      <c r="F80" s="105"/>
      <c r="G80" s="105"/>
      <c r="H80" s="106"/>
      <c r="I80" s="106"/>
      <c r="J80" s="108"/>
    </row>
    <row r="81" spans="2:10" ht="20.100000000000001" customHeight="1" x14ac:dyDescent="0.25">
      <c r="B81" s="29" t="s">
        <v>286</v>
      </c>
      <c r="C81" s="30" t="s">
        <v>324</v>
      </c>
      <c r="D81" s="31" t="s">
        <v>165</v>
      </c>
      <c r="E81" s="32">
        <v>12</v>
      </c>
      <c r="F81" s="19">
        <f t="shared" ref="F81:F86" si="24">VLOOKUP(B81,atual1,6,FALSE)</f>
        <v>0.62</v>
      </c>
      <c r="G81" s="32">
        <v>1</v>
      </c>
      <c r="H81" s="19">
        <f t="shared" ref="H81:H84" si="25">E81*F81</f>
        <v>7.4399999999999995</v>
      </c>
      <c r="I81" s="19"/>
      <c r="J81" s="78">
        <f t="shared" ref="J81" si="26">G81*(H81+I81)</f>
        <v>7.4399999999999995</v>
      </c>
    </row>
    <row r="82" spans="2:10" ht="20.100000000000001" customHeight="1" x14ac:dyDescent="0.25">
      <c r="B82" s="29" t="s">
        <v>265</v>
      </c>
      <c r="C82" s="30" t="s">
        <v>319</v>
      </c>
      <c r="D82" s="31" t="s">
        <v>71</v>
      </c>
      <c r="E82" s="32">
        <v>0.25</v>
      </c>
      <c r="F82" s="19">
        <f t="shared" si="24"/>
        <v>60</v>
      </c>
      <c r="G82" s="32">
        <v>1</v>
      </c>
      <c r="H82" s="19">
        <f t="shared" si="25"/>
        <v>15</v>
      </c>
      <c r="I82" s="19"/>
      <c r="J82" s="78">
        <f>G82*(H82+I82)</f>
        <v>15</v>
      </c>
    </row>
    <row r="83" spans="2:10" ht="20.100000000000001" customHeight="1" x14ac:dyDescent="0.25">
      <c r="B83" s="29" t="s">
        <v>292</v>
      </c>
      <c r="C83" s="30" t="s">
        <v>356</v>
      </c>
      <c r="D83" s="31" t="s">
        <v>55</v>
      </c>
      <c r="E83" s="32">
        <v>1.2</v>
      </c>
      <c r="F83" s="19">
        <f t="shared" si="24"/>
        <v>14</v>
      </c>
      <c r="G83" s="32">
        <v>1</v>
      </c>
      <c r="H83" s="19">
        <f t="shared" si="25"/>
        <v>16.8</v>
      </c>
      <c r="I83" s="19"/>
      <c r="J83" s="78">
        <f>G83*(H83+I83)</f>
        <v>16.8</v>
      </c>
    </row>
    <row r="84" spans="2:10" ht="50.1" customHeight="1" x14ac:dyDescent="0.25">
      <c r="B84" s="29" t="s">
        <v>172</v>
      </c>
      <c r="C84" s="68" t="s">
        <v>149</v>
      </c>
      <c r="D84" s="31" t="s">
        <v>125</v>
      </c>
      <c r="E84" s="32">
        <v>0.5</v>
      </c>
      <c r="F84" s="19">
        <f t="shared" si="24"/>
        <v>120</v>
      </c>
      <c r="G84" s="32">
        <v>1</v>
      </c>
      <c r="H84" s="19">
        <f t="shared" si="25"/>
        <v>60</v>
      </c>
      <c r="I84" s="19"/>
      <c r="J84" s="78">
        <f t="shared" ref="J84" si="27">G84*(H84+I84)</f>
        <v>60</v>
      </c>
    </row>
    <row r="85" spans="2:10" ht="20.100000000000001" customHeight="1" x14ac:dyDescent="0.25">
      <c r="B85" s="29" t="s">
        <v>266</v>
      </c>
      <c r="C85" s="30" t="s">
        <v>133</v>
      </c>
      <c r="D85" s="31" t="s">
        <v>125</v>
      </c>
      <c r="E85" s="32">
        <v>0.5</v>
      </c>
      <c r="F85" s="19">
        <f t="shared" si="24"/>
        <v>12.7</v>
      </c>
      <c r="G85" s="32">
        <v>1</v>
      </c>
      <c r="H85" s="19"/>
      <c r="I85" s="19">
        <f>E85*F85</f>
        <v>6.35</v>
      </c>
      <c r="J85" s="78">
        <f>G85*(H85+I85)</f>
        <v>6.35</v>
      </c>
    </row>
    <row r="86" spans="2:10" ht="20.100000000000001" customHeight="1" x14ac:dyDescent="0.25">
      <c r="B86" s="29" t="s">
        <v>160</v>
      </c>
      <c r="C86" s="30" t="s">
        <v>134</v>
      </c>
      <c r="D86" s="31" t="s">
        <v>125</v>
      </c>
      <c r="E86" s="32">
        <v>0.5</v>
      </c>
      <c r="F86" s="19">
        <f t="shared" si="24"/>
        <v>14.92</v>
      </c>
      <c r="G86" s="32">
        <v>1</v>
      </c>
      <c r="H86" s="19"/>
      <c r="I86" s="19">
        <f>E86*F86</f>
        <v>7.46</v>
      </c>
      <c r="J86" s="78">
        <f>G86*(H86+I86)</f>
        <v>7.46</v>
      </c>
    </row>
    <row r="87" spans="2:10" ht="20.100000000000001" customHeight="1" x14ac:dyDescent="0.25">
      <c r="B87" s="29"/>
      <c r="C87" s="33" t="s">
        <v>135</v>
      </c>
      <c r="D87" s="31"/>
      <c r="E87" s="31"/>
      <c r="F87" s="32"/>
      <c r="G87" s="32"/>
      <c r="H87" s="19"/>
      <c r="I87" s="19"/>
      <c r="J87" s="78"/>
    </row>
    <row r="88" spans="2:10" ht="20.100000000000001" customHeight="1" x14ac:dyDescent="0.25">
      <c r="B88" s="29"/>
      <c r="C88" s="33" t="s">
        <v>136</v>
      </c>
      <c r="D88" s="31"/>
      <c r="E88" s="31"/>
      <c r="F88" s="32"/>
      <c r="G88" s="32"/>
      <c r="H88" s="19"/>
      <c r="I88" s="19"/>
      <c r="J88" s="78"/>
    </row>
    <row r="89" spans="2:10" ht="20.100000000000001" customHeight="1" x14ac:dyDescent="0.25">
      <c r="B89" s="29"/>
      <c r="C89" s="33" t="s">
        <v>392</v>
      </c>
      <c r="D89" s="31"/>
      <c r="E89" s="31"/>
      <c r="F89" s="32"/>
      <c r="G89" s="32"/>
      <c r="H89" s="19">
        <f>SUM(H81:H88)</f>
        <v>99.24</v>
      </c>
      <c r="I89" s="19">
        <f>SUM(I85:I88)</f>
        <v>13.809999999999999</v>
      </c>
      <c r="J89" s="78">
        <f>SUM(H89:I89)</f>
        <v>113.05</v>
      </c>
    </row>
    <row r="90" spans="2:10" ht="20.100000000000001" customHeight="1" thickBot="1" x14ac:dyDescent="0.3">
      <c r="B90" s="34"/>
      <c r="C90" s="35"/>
      <c r="D90" s="35"/>
      <c r="E90" s="35"/>
      <c r="F90" s="56"/>
      <c r="G90" s="37"/>
      <c r="H90" s="57"/>
      <c r="I90" s="57"/>
      <c r="J90" s="114"/>
    </row>
    <row r="91" spans="2:10" ht="20.100000000000001" customHeight="1" x14ac:dyDescent="0.25">
      <c r="B91" s="44" t="s">
        <v>23</v>
      </c>
      <c r="C91" s="45" t="s">
        <v>24</v>
      </c>
      <c r="D91" s="46" t="s">
        <v>9</v>
      </c>
      <c r="E91" s="126"/>
      <c r="F91" s="127"/>
      <c r="G91" s="128"/>
      <c r="H91" s="47">
        <f>H107</f>
        <v>174.35129999999998</v>
      </c>
      <c r="I91" s="47">
        <f t="shared" ref="I91" si="28">I107</f>
        <v>42.677999999999997</v>
      </c>
      <c r="J91" s="110">
        <f>SUM(H91:I91)</f>
        <v>217.02929999999998</v>
      </c>
    </row>
    <row r="92" spans="2:10" ht="20.100000000000001" customHeight="1" x14ac:dyDescent="0.25">
      <c r="B92" s="43" t="s">
        <v>132</v>
      </c>
      <c r="C92" s="103" t="s">
        <v>138</v>
      </c>
      <c r="D92" s="104"/>
      <c r="E92" s="104"/>
      <c r="F92" s="105"/>
      <c r="G92" s="105"/>
      <c r="H92" s="106"/>
      <c r="I92" s="106"/>
      <c r="J92" s="108"/>
    </row>
    <row r="93" spans="2:10" ht="50.1" customHeight="1" x14ac:dyDescent="0.25">
      <c r="B93" s="29" t="s">
        <v>283</v>
      </c>
      <c r="C93" s="68" t="s">
        <v>325</v>
      </c>
      <c r="D93" s="31" t="s">
        <v>125</v>
      </c>
      <c r="E93" s="32">
        <v>0.25</v>
      </c>
      <c r="F93" s="19">
        <f t="shared" ref="F93:F104" si="29">VLOOKUP(B93,atual1,6,FALSE)</f>
        <v>6.25</v>
      </c>
      <c r="G93" s="32">
        <v>1</v>
      </c>
      <c r="H93" s="19">
        <f t="shared" ref="H93:H101" si="30">E93*F93</f>
        <v>1.5625</v>
      </c>
      <c r="I93" s="19"/>
      <c r="J93" s="78">
        <f t="shared" ref="J93:J103" si="31">G93*(H93+I93)</f>
        <v>1.5625</v>
      </c>
    </row>
    <row r="94" spans="2:10" ht="20.100000000000001" customHeight="1" x14ac:dyDescent="0.25">
      <c r="B94" s="29" t="s">
        <v>286</v>
      </c>
      <c r="C94" s="30" t="s">
        <v>324</v>
      </c>
      <c r="D94" s="31" t="s">
        <v>165</v>
      </c>
      <c r="E94" s="32">
        <v>40</v>
      </c>
      <c r="F94" s="19">
        <f t="shared" si="29"/>
        <v>0.62</v>
      </c>
      <c r="G94" s="32">
        <v>1</v>
      </c>
      <c r="H94" s="19">
        <f t="shared" si="30"/>
        <v>24.8</v>
      </c>
      <c r="I94" s="19"/>
      <c r="J94" s="78">
        <f t="shared" si="31"/>
        <v>24.8</v>
      </c>
    </row>
    <row r="95" spans="2:10" ht="20.100000000000001" customHeight="1" x14ac:dyDescent="0.25">
      <c r="B95" s="29" t="s">
        <v>265</v>
      </c>
      <c r="C95" s="30" t="s">
        <v>319</v>
      </c>
      <c r="D95" s="31" t="s">
        <v>71</v>
      </c>
      <c r="E95" s="32">
        <v>0.12</v>
      </c>
      <c r="F95" s="19">
        <f t="shared" si="29"/>
        <v>60</v>
      </c>
      <c r="G95" s="32">
        <v>1</v>
      </c>
      <c r="H95" s="19">
        <f t="shared" si="30"/>
        <v>7.1999999999999993</v>
      </c>
      <c r="I95" s="19"/>
      <c r="J95" s="78">
        <f>G95*(H95+I95)</f>
        <v>7.1999999999999993</v>
      </c>
    </row>
    <row r="96" spans="2:10" ht="20.100000000000001" customHeight="1" x14ac:dyDescent="0.25">
      <c r="B96" s="29" t="s">
        <v>326</v>
      </c>
      <c r="C96" s="30" t="s">
        <v>370</v>
      </c>
      <c r="D96" s="31" t="s">
        <v>71</v>
      </c>
      <c r="E96" s="32">
        <v>0.12</v>
      </c>
      <c r="F96" s="19">
        <f t="shared" si="29"/>
        <v>48.74</v>
      </c>
      <c r="G96" s="32">
        <v>1</v>
      </c>
      <c r="H96" s="19">
        <f t="shared" si="30"/>
        <v>5.8487999999999998</v>
      </c>
      <c r="I96" s="19"/>
      <c r="J96" s="78">
        <f t="shared" si="31"/>
        <v>5.8487999999999998</v>
      </c>
    </row>
    <row r="97" spans="2:10" ht="20.100000000000001" customHeight="1" x14ac:dyDescent="0.25">
      <c r="B97" s="29" t="s">
        <v>295</v>
      </c>
      <c r="C97" s="30" t="s">
        <v>157</v>
      </c>
      <c r="D97" s="31" t="s">
        <v>45</v>
      </c>
      <c r="E97" s="32">
        <v>1.5</v>
      </c>
      <c r="F97" s="19">
        <f t="shared" si="29"/>
        <v>6.95</v>
      </c>
      <c r="G97" s="32">
        <v>1</v>
      </c>
      <c r="H97" s="19">
        <f t="shared" si="30"/>
        <v>10.425000000000001</v>
      </c>
      <c r="I97" s="19"/>
      <c r="J97" s="78">
        <f t="shared" si="31"/>
        <v>10.425000000000001</v>
      </c>
    </row>
    <row r="98" spans="2:10" ht="50.1" customHeight="1" x14ac:dyDescent="0.25">
      <c r="B98" s="29" t="s">
        <v>290</v>
      </c>
      <c r="C98" s="68" t="s">
        <v>357</v>
      </c>
      <c r="D98" s="31" t="s">
        <v>45</v>
      </c>
      <c r="E98" s="31">
        <v>1.5</v>
      </c>
      <c r="F98" s="19">
        <f t="shared" si="29"/>
        <v>0.93</v>
      </c>
      <c r="G98" s="32">
        <v>1</v>
      </c>
      <c r="H98" s="19">
        <f t="shared" si="30"/>
        <v>1.395</v>
      </c>
      <c r="I98" s="19"/>
      <c r="J98" s="78">
        <f t="shared" si="31"/>
        <v>1.395</v>
      </c>
    </row>
    <row r="99" spans="2:10" ht="50.1" customHeight="1" x14ac:dyDescent="0.25">
      <c r="B99" s="29" t="s">
        <v>271</v>
      </c>
      <c r="C99" s="68" t="s">
        <v>327</v>
      </c>
      <c r="D99" s="31" t="s">
        <v>146</v>
      </c>
      <c r="E99" s="32">
        <v>2</v>
      </c>
      <c r="F99" s="19">
        <f t="shared" si="29"/>
        <v>10.92</v>
      </c>
      <c r="G99" s="32">
        <v>1</v>
      </c>
      <c r="H99" s="19">
        <f t="shared" si="30"/>
        <v>21.84</v>
      </c>
      <c r="I99" s="19"/>
      <c r="J99" s="78">
        <f t="shared" si="31"/>
        <v>21.84</v>
      </c>
    </row>
    <row r="100" spans="2:10" ht="50.1" customHeight="1" x14ac:dyDescent="0.25">
      <c r="B100" s="29" t="s">
        <v>317</v>
      </c>
      <c r="C100" s="68" t="s">
        <v>158</v>
      </c>
      <c r="D100" s="31" t="s">
        <v>9</v>
      </c>
      <c r="E100" s="32">
        <v>1.2</v>
      </c>
      <c r="F100" s="19">
        <f t="shared" si="29"/>
        <v>34.4</v>
      </c>
      <c r="G100" s="32">
        <v>1</v>
      </c>
      <c r="H100" s="19">
        <f t="shared" si="30"/>
        <v>41.279999999999994</v>
      </c>
      <c r="I100" s="19"/>
      <c r="J100" s="78">
        <f t="shared" ref="J100:J101" si="32">G100*(H100+I100)</f>
        <v>41.279999999999994</v>
      </c>
    </row>
    <row r="101" spans="2:10" ht="50.1" customHeight="1" x14ac:dyDescent="0.25">
      <c r="B101" s="29" t="s">
        <v>172</v>
      </c>
      <c r="C101" s="68" t="s">
        <v>149</v>
      </c>
      <c r="D101" s="31" t="s">
        <v>125</v>
      </c>
      <c r="E101" s="32">
        <v>0.5</v>
      </c>
      <c r="F101" s="19">
        <f t="shared" si="29"/>
        <v>120</v>
      </c>
      <c r="G101" s="32">
        <v>1</v>
      </c>
      <c r="H101" s="19">
        <f t="shared" si="30"/>
        <v>60</v>
      </c>
      <c r="I101" s="19"/>
      <c r="J101" s="78">
        <f t="shared" si="32"/>
        <v>60</v>
      </c>
    </row>
    <row r="102" spans="2:10" ht="20.100000000000001" customHeight="1" x14ac:dyDescent="0.25">
      <c r="B102" s="29" t="s">
        <v>275</v>
      </c>
      <c r="C102" s="30" t="s">
        <v>159</v>
      </c>
      <c r="D102" s="31" t="s">
        <v>125</v>
      </c>
      <c r="E102" s="32">
        <v>0.5</v>
      </c>
      <c r="F102" s="19">
        <f t="shared" si="29"/>
        <v>16.14</v>
      </c>
      <c r="G102" s="32">
        <v>1</v>
      </c>
      <c r="H102" s="19"/>
      <c r="I102" s="19">
        <f>E102*F102</f>
        <v>8.07</v>
      </c>
      <c r="J102" s="78">
        <f t="shared" si="31"/>
        <v>8.07</v>
      </c>
    </row>
    <row r="103" spans="2:10" ht="20.100000000000001" customHeight="1" x14ac:dyDescent="0.25">
      <c r="B103" s="29" t="s">
        <v>298</v>
      </c>
      <c r="C103" s="30" t="s">
        <v>137</v>
      </c>
      <c r="D103" s="31" t="s">
        <v>125</v>
      </c>
      <c r="E103" s="32">
        <v>1.2</v>
      </c>
      <c r="F103" s="19">
        <f t="shared" si="29"/>
        <v>16.14</v>
      </c>
      <c r="G103" s="32">
        <v>1</v>
      </c>
      <c r="H103" s="19"/>
      <c r="I103" s="19">
        <f t="shared" ref="I103:I104" si="33">E103*F103</f>
        <v>19.367999999999999</v>
      </c>
      <c r="J103" s="78">
        <f t="shared" si="31"/>
        <v>19.367999999999999</v>
      </c>
    </row>
    <row r="104" spans="2:10" ht="20.100000000000001" customHeight="1" x14ac:dyDescent="0.25">
      <c r="B104" s="29" t="s">
        <v>266</v>
      </c>
      <c r="C104" s="30" t="s">
        <v>133</v>
      </c>
      <c r="D104" s="31" t="s">
        <v>125</v>
      </c>
      <c r="E104" s="32">
        <v>1.2</v>
      </c>
      <c r="F104" s="19">
        <f t="shared" si="29"/>
        <v>12.7</v>
      </c>
      <c r="G104" s="32">
        <v>1</v>
      </c>
      <c r="H104" s="19"/>
      <c r="I104" s="19">
        <f t="shared" si="33"/>
        <v>15.239999999999998</v>
      </c>
      <c r="J104" s="78">
        <f>G104*(H104+I104)</f>
        <v>15.239999999999998</v>
      </c>
    </row>
    <row r="105" spans="2:10" ht="20.100000000000001" customHeight="1" x14ac:dyDescent="0.25">
      <c r="B105" s="29"/>
      <c r="C105" s="33" t="s">
        <v>135</v>
      </c>
      <c r="D105" s="30"/>
      <c r="E105" s="30"/>
      <c r="F105" s="58"/>
      <c r="G105" s="32"/>
      <c r="H105" s="59"/>
      <c r="I105" s="59"/>
      <c r="J105" s="115"/>
    </row>
    <row r="106" spans="2:10" ht="20.100000000000001" customHeight="1" x14ac:dyDescent="0.25">
      <c r="B106" s="29"/>
      <c r="C106" s="33" t="s">
        <v>136</v>
      </c>
      <c r="D106" s="30"/>
      <c r="E106" s="30"/>
      <c r="F106" s="58"/>
      <c r="G106" s="32"/>
      <c r="H106" s="59"/>
      <c r="I106" s="59"/>
      <c r="J106" s="115"/>
    </row>
    <row r="107" spans="2:10" ht="20.100000000000001" customHeight="1" x14ac:dyDescent="0.25">
      <c r="B107" s="29"/>
      <c r="C107" s="33" t="s">
        <v>392</v>
      </c>
      <c r="D107" s="30"/>
      <c r="E107" s="30"/>
      <c r="F107" s="58"/>
      <c r="G107" s="32"/>
      <c r="H107" s="19">
        <f>SUM(H93:H106)</f>
        <v>174.35129999999998</v>
      </c>
      <c r="I107" s="19">
        <f>SUM(I93:I106)</f>
        <v>42.677999999999997</v>
      </c>
      <c r="J107" s="78">
        <f>SUM(H107:I107)</f>
        <v>217.02929999999998</v>
      </c>
    </row>
    <row r="108" spans="2:10" ht="20.100000000000001" customHeight="1" thickBot="1" x14ac:dyDescent="0.3">
      <c r="B108" s="34"/>
      <c r="C108" s="35"/>
      <c r="D108" s="35"/>
      <c r="E108" s="35"/>
      <c r="F108" s="56"/>
      <c r="G108" s="37"/>
      <c r="H108" s="57"/>
      <c r="I108" s="57"/>
      <c r="J108" s="114"/>
    </row>
    <row r="109" spans="2:10" ht="20.100000000000001" customHeight="1" x14ac:dyDescent="0.25">
      <c r="B109" s="44" t="s">
        <v>25</v>
      </c>
      <c r="C109" s="45" t="s">
        <v>26</v>
      </c>
      <c r="D109" s="46" t="s">
        <v>9</v>
      </c>
      <c r="E109" s="126"/>
      <c r="F109" s="127"/>
      <c r="G109" s="128"/>
      <c r="H109" s="47">
        <f>H123</f>
        <v>133.07130000000001</v>
      </c>
      <c r="I109" s="47">
        <f t="shared" ref="I109:J109" si="34">I123</f>
        <v>34.607999999999997</v>
      </c>
      <c r="J109" s="110">
        <f t="shared" si="34"/>
        <v>167.67930000000001</v>
      </c>
    </row>
    <row r="110" spans="2:10" ht="20.100000000000001" customHeight="1" x14ac:dyDescent="0.25">
      <c r="B110" s="43" t="s">
        <v>132</v>
      </c>
      <c r="C110" s="103" t="s">
        <v>138</v>
      </c>
      <c r="D110" s="104"/>
      <c r="E110" s="104"/>
      <c r="F110" s="105"/>
      <c r="G110" s="105"/>
      <c r="H110" s="106"/>
      <c r="I110" s="106"/>
      <c r="J110" s="108"/>
    </row>
    <row r="111" spans="2:10" ht="50.1" customHeight="1" x14ac:dyDescent="0.25">
      <c r="B111" s="29" t="s">
        <v>283</v>
      </c>
      <c r="C111" s="68" t="s">
        <v>325</v>
      </c>
      <c r="D111" s="31" t="s">
        <v>125</v>
      </c>
      <c r="E111" s="32">
        <v>0.25</v>
      </c>
      <c r="F111" s="19">
        <f t="shared" ref="F111:F120" si="35">VLOOKUP(B111,atual1,6,FALSE)</f>
        <v>6.25</v>
      </c>
      <c r="G111" s="32">
        <v>1</v>
      </c>
      <c r="H111" s="19">
        <f t="shared" ref="H111:H118" si="36">E111*F111</f>
        <v>1.5625</v>
      </c>
      <c r="I111" s="19"/>
      <c r="J111" s="78">
        <f t="shared" ref="J111:J112" si="37">G111*(H111+I111)</f>
        <v>1.5625</v>
      </c>
    </row>
    <row r="112" spans="2:10" ht="20.100000000000001" customHeight="1" x14ac:dyDescent="0.25">
      <c r="B112" s="29" t="s">
        <v>286</v>
      </c>
      <c r="C112" s="30" t="s">
        <v>324</v>
      </c>
      <c r="D112" s="31" t="s">
        <v>165</v>
      </c>
      <c r="E112" s="32">
        <v>40</v>
      </c>
      <c r="F112" s="19">
        <f t="shared" si="35"/>
        <v>0.62</v>
      </c>
      <c r="G112" s="32">
        <v>1</v>
      </c>
      <c r="H112" s="19">
        <f t="shared" si="36"/>
        <v>24.8</v>
      </c>
      <c r="I112" s="19"/>
      <c r="J112" s="78">
        <f t="shared" si="37"/>
        <v>24.8</v>
      </c>
    </row>
    <row r="113" spans="2:10" ht="20.100000000000001" customHeight="1" x14ac:dyDescent="0.25">
      <c r="B113" s="29" t="s">
        <v>265</v>
      </c>
      <c r="C113" s="30" t="s">
        <v>319</v>
      </c>
      <c r="D113" s="31" t="s">
        <v>71</v>
      </c>
      <c r="E113" s="32">
        <v>0.12</v>
      </c>
      <c r="F113" s="19">
        <f t="shared" si="35"/>
        <v>60</v>
      </c>
      <c r="G113" s="32">
        <v>1</v>
      </c>
      <c r="H113" s="19">
        <f t="shared" si="36"/>
        <v>7.1999999999999993</v>
      </c>
      <c r="I113" s="19"/>
      <c r="J113" s="78">
        <f>G113*(H113+I113)</f>
        <v>7.1999999999999993</v>
      </c>
    </row>
    <row r="114" spans="2:10" ht="20.100000000000001" customHeight="1" x14ac:dyDescent="0.25">
      <c r="B114" s="29" t="s">
        <v>156</v>
      </c>
      <c r="C114" s="30" t="s">
        <v>370</v>
      </c>
      <c r="D114" s="31" t="s">
        <v>71</v>
      </c>
      <c r="E114" s="32">
        <v>0.12</v>
      </c>
      <c r="F114" s="19">
        <f t="shared" si="35"/>
        <v>48.74</v>
      </c>
      <c r="G114" s="32">
        <v>1</v>
      </c>
      <c r="H114" s="19">
        <f t="shared" si="36"/>
        <v>5.8487999999999998</v>
      </c>
      <c r="I114" s="19"/>
      <c r="J114" s="78">
        <f t="shared" ref="J114:J119" si="38">G114*(H114+I114)</f>
        <v>5.8487999999999998</v>
      </c>
    </row>
    <row r="115" spans="2:10" ht="20.100000000000001" customHeight="1" x14ac:dyDescent="0.25">
      <c r="B115" s="29" t="s">
        <v>295</v>
      </c>
      <c r="C115" s="30" t="s">
        <v>157</v>
      </c>
      <c r="D115" s="31" t="s">
        <v>45</v>
      </c>
      <c r="E115" s="32">
        <v>1.5</v>
      </c>
      <c r="F115" s="19">
        <f t="shared" si="35"/>
        <v>6.95</v>
      </c>
      <c r="G115" s="32">
        <v>1</v>
      </c>
      <c r="H115" s="19">
        <f t="shared" si="36"/>
        <v>10.425000000000001</v>
      </c>
      <c r="I115" s="19"/>
      <c r="J115" s="78">
        <f t="shared" si="38"/>
        <v>10.425000000000001</v>
      </c>
    </row>
    <row r="116" spans="2:10" ht="50.1" customHeight="1" x14ac:dyDescent="0.25">
      <c r="B116" s="29" t="s">
        <v>290</v>
      </c>
      <c r="C116" s="68" t="s">
        <v>357</v>
      </c>
      <c r="D116" s="31" t="s">
        <v>45</v>
      </c>
      <c r="E116" s="31">
        <v>1.5</v>
      </c>
      <c r="F116" s="19">
        <f t="shared" si="35"/>
        <v>0.93</v>
      </c>
      <c r="G116" s="32">
        <v>1</v>
      </c>
      <c r="H116" s="19">
        <f t="shared" si="36"/>
        <v>1.395</v>
      </c>
      <c r="I116" s="19"/>
      <c r="J116" s="78">
        <f t="shared" si="38"/>
        <v>1.395</v>
      </c>
    </row>
    <row r="117" spans="2:10" ht="50.1" customHeight="1" x14ac:dyDescent="0.25">
      <c r="B117" s="29" t="s">
        <v>271</v>
      </c>
      <c r="C117" s="68" t="s">
        <v>327</v>
      </c>
      <c r="D117" s="31" t="s">
        <v>269</v>
      </c>
      <c r="E117" s="32">
        <v>2</v>
      </c>
      <c r="F117" s="19">
        <f t="shared" si="35"/>
        <v>10.92</v>
      </c>
      <c r="G117" s="32">
        <v>1</v>
      </c>
      <c r="H117" s="19">
        <f t="shared" si="36"/>
        <v>21.84</v>
      </c>
      <c r="I117" s="19"/>
      <c r="J117" s="78">
        <f t="shared" si="38"/>
        <v>21.84</v>
      </c>
    </row>
    <row r="118" spans="2:10" ht="50.1" customHeight="1" x14ac:dyDescent="0.25">
      <c r="B118" s="29" t="s">
        <v>172</v>
      </c>
      <c r="C118" s="68" t="s">
        <v>149</v>
      </c>
      <c r="D118" s="31" t="s">
        <v>125</v>
      </c>
      <c r="E118" s="32">
        <v>0.5</v>
      </c>
      <c r="F118" s="19">
        <f t="shared" si="35"/>
        <v>120</v>
      </c>
      <c r="G118" s="32">
        <v>1</v>
      </c>
      <c r="H118" s="19">
        <f t="shared" si="36"/>
        <v>60</v>
      </c>
      <c r="I118" s="19"/>
      <c r="J118" s="78">
        <f t="shared" si="38"/>
        <v>60</v>
      </c>
    </row>
    <row r="119" spans="2:10" ht="20.100000000000001" customHeight="1" x14ac:dyDescent="0.25">
      <c r="B119" s="29" t="s">
        <v>298</v>
      </c>
      <c r="C119" s="30" t="s">
        <v>137</v>
      </c>
      <c r="D119" s="31" t="s">
        <v>125</v>
      </c>
      <c r="E119" s="32">
        <v>1.2</v>
      </c>
      <c r="F119" s="19">
        <f t="shared" si="35"/>
        <v>16.14</v>
      </c>
      <c r="G119" s="32">
        <v>1</v>
      </c>
      <c r="H119" s="19"/>
      <c r="I119" s="19">
        <f t="shared" ref="I119:I120" si="39">E119*F119</f>
        <v>19.367999999999999</v>
      </c>
      <c r="J119" s="78">
        <f t="shared" si="38"/>
        <v>19.367999999999999</v>
      </c>
    </row>
    <row r="120" spans="2:10" ht="20.100000000000001" customHeight="1" x14ac:dyDescent="0.25">
      <c r="B120" s="29" t="s">
        <v>266</v>
      </c>
      <c r="C120" s="30" t="s">
        <v>133</v>
      </c>
      <c r="D120" s="31" t="s">
        <v>125</v>
      </c>
      <c r="E120" s="32">
        <v>1.2</v>
      </c>
      <c r="F120" s="19">
        <f t="shared" si="35"/>
        <v>12.7</v>
      </c>
      <c r="G120" s="32">
        <v>1</v>
      </c>
      <c r="H120" s="19"/>
      <c r="I120" s="19">
        <f t="shared" si="39"/>
        <v>15.239999999999998</v>
      </c>
      <c r="J120" s="78">
        <f>G120*(H120+I120)</f>
        <v>15.239999999999998</v>
      </c>
    </row>
    <row r="121" spans="2:10" ht="20.100000000000001" customHeight="1" x14ac:dyDescent="0.25">
      <c r="B121" s="29"/>
      <c r="C121" s="33" t="s">
        <v>135</v>
      </c>
      <c r="D121" s="30"/>
      <c r="E121" s="30"/>
      <c r="F121" s="58"/>
      <c r="G121" s="32"/>
      <c r="H121" s="59"/>
      <c r="I121" s="59"/>
      <c r="J121" s="115"/>
    </row>
    <row r="122" spans="2:10" ht="20.100000000000001" customHeight="1" x14ac:dyDescent="0.25">
      <c r="B122" s="29"/>
      <c r="C122" s="33" t="s">
        <v>136</v>
      </c>
      <c r="D122" s="30"/>
      <c r="E122" s="30"/>
      <c r="F122" s="58"/>
      <c r="G122" s="32"/>
      <c r="H122" s="59"/>
      <c r="I122" s="59"/>
      <c r="J122" s="115"/>
    </row>
    <row r="123" spans="2:10" ht="20.100000000000001" customHeight="1" x14ac:dyDescent="0.25">
      <c r="B123" s="29"/>
      <c r="C123" s="33" t="s">
        <v>392</v>
      </c>
      <c r="D123" s="30"/>
      <c r="E123" s="30"/>
      <c r="F123" s="58"/>
      <c r="G123" s="32"/>
      <c r="H123" s="19">
        <f>SUM(H111:H122)</f>
        <v>133.07130000000001</v>
      </c>
      <c r="I123" s="19">
        <f>SUM(I111:I122)</f>
        <v>34.607999999999997</v>
      </c>
      <c r="J123" s="78">
        <f>SUM(H123:I123)</f>
        <v>167.67930000000001</v>
      </c>
    </row>
    <row r="124" spans="2:10" ht="20.100000000000001" customHeight="1" thickBot="1" x14ac:dyDescent="0.3">
      <c r="B124" s="34"/>
      <c r="C124" s="35"/>
      <c r="D124" s="35"/>
      <c r="E124" s="35"/>
      <c r="F124" s="56"/>
      <c r="G124" s="37"/>
      <c r="H124" s="57"/>
      <c r="I124" s="57"/>
      <c r="J124" s="114"/>
    </row>
    <row r="125" spans="2:10" ht="20.100000000000001" customHeight="1" x14ac:dyDescent="0.25">
      <c r="B125" s="44" t="s">
        <v>27</v>
      </c>
      <c r="C125" s="45" t="s">
        <v>28</v>
      </c>
      <c r="D125" s="46" t="s">
        <v>9</v>
      </c>
      <c r="E125" s="126"/>
      <c r="F125" s="127"/>
      <c r="G125" s="128"/>
      <c r="H125" s="47">
        <f>H137</f>
        <v>102.70000000000002</v>
      </c>
      <c r="I125" s="47">
        <f t="shared" ref="I125:J125" si="40">I137</f>
        <v>43.26</v>
      </c>
      <c r="J125" s="110">
        <f t="shared" si="40"/>
        <v>145.96</v>
      </c>
    </row>
    <row r="126" spans="2:10" ht="20.100000000000001" customHeight="1" x14ac:dyDescent="0.25">
      <c r="B126" s="43" t="s">
        <v>132</v>
      </c>
      <c r="C126" s="103" t="s">
        <v>138</v>
      </c>
      <c r="D126" s="104"/>
      <c r="E126" s="104"/>
      <c r="F126" s="105"/>
      <c r="G126" s="105"/>
      <c r="H126" s="106"/>
      <c r="I126" s="106"/>
      <c r="J126" s="108"/>
    </row>
    <row r="127" spans="2:10" ht="20.100000000000001" customHeight="1" x14ac:dyDescent="0.25">
      <c r="B127" s="29" t="s">
        <v>286</v>
      </c>
      <c r="C127" s="30" t="s">
        <v>324</v>
      </c>
      <c r="D127" s="31" t="s">
        <v>165</v>
      </c>
      <c r="E127" s="32">
        <v>12</v>
      </c>
      <c r="F127" s="19">
        <f t="shared" ref="F127:F134" si="41">VLOOKUP(B127,atual1,6,FALSE)</f>
        <v>0.62</v>
      </c>
      <c r="G127" s="32">
        <v>1</v>
      </c>
      <c r="H127" s="19">
        <f t="shared" ref="H127:H132" si="42">E127*F127</f>
        <v>7.4399999999999995</v>
      </c>
      <c r="I127" s="19"/>
      <c r="J127" s="78">
        <f t="shared" ref="J127:J128" si="43">G127*(H127+I127)</f>
        <v>7.4399999999999995</v>
      </c>
    </row>
    <row r="128" spans="2:10" ht="20.100000000000001" customHeight="1" x14ac:dyDescent="0.25">
      <c r="B128" s="29" t="s">
        <v>273</v>
      </c>
      <c r="C128" s="30" t="s">
        <v>322</v>
      </c>
      <c r="D128" s="31" t="s">
        <v>71</v>
      </c>
      <c r="E128" s="32">
        <v>0.1</v>
      </c>
      <c r="F128" s="19">
        <f t="shared" si="41"/>
        <v>60</v>
      </c>
      <c r="G128" s="32">
        <v>1</v>
      </c>
      <c r="H128" s="19">
        <f t="shared" si="42"/>
        <v>6</v>
      </c>
      <c r="I128" s="19"/>
      <c r="J128" s="78">
        <f t="shared" si="43"/>
        <v>6</v>
      </c>
    </row>
    <row r="129" spans="2:10" ht="20.100000000000001" customHeight="1" x14ac:dyDescent="0.25">
      <c r="B129" s="29" t="s">
        <v>265</v>
      </c>
      <c r="C129" s="30" t="s">
        <v>319</v>
      </c>
      <c r="D129" s="31" t="s">
        <v>71</v>
      </c>
      <c r="E129" s="32">
        <v>0.12</v>
      </c>
      <c r="F129" s="19">
        <f t="shared" si="41"/>
        <v>60</v>
      </c>
      <c r="G129" s="32">
        <v>1</v>
      </c>
      <c r="H129" s="19">
        <f t="shared" si="42"/>
        <v>7.1999999999999993</v>
      </c>
      <c r="I129" s="19"/>
      <c r="J129" s="78">
        <f>G129*(H129+I129)</f>
        <v>7.1999999999999993</v>
      </c>
    </row>
    <row r="130" spans="2:10" ht="20.100000000000001" customHeight="1" x14ac:dyDescent="0.25">
      <c r="B130" s="29" t="s">
        <v>164</v>
      </c>
      <c r="C130" s="30" t="s">
        <v>328</v>
      </c>
      <c r="D130" s="31" t="s">
        <v>165</v>
      </c>
      <c r="E130" s="32">
        <v>2</v>
      </c>
      <c r="F130" s="19">
        <f t="shared" si="41"/>
        <v>3.8</v>
      </c>
      <c r="G130" s="32">
        <v>1</v>
      </c>
      <c r="H130" s="19">
        <f t="shared" si="42"/>
        <v>7.6</v>
      </c>
      <c r="I130" s="19"/>
      <c r="J130" s="78">
        <f t="shared" ref="J130:J133" si="44">G130*(H130+I130)</f>
        <v>7.6</v>
      </c>
    </row>
    <row r="131" spans="2:10" ht="50.1" customHeight="1" x14ac:dyDescent="0.25">
      <c r="B131" s="29" t="s">
        <v>172</v>
      </c>
      <c r="C131" s="68" t="s">
        <v>149</v>
      </c>
      <c r="D131" s="31" t="s">
        <v>125</v>
      </c>
      <c r="E131" s="32">
        <v>0.5</v>
      </c>
      <c r="F131" s="19">
        <f t="shared" si="41"/>
        <v>120</v>
      </c>
      <c r="G131" s="32">
        <v>1</v>
      </c>
      <c r="H131" s="19">
        <f t="shared" ref="H131" si="45">E131*F131</f>
        <v>60</v>
      </c>
      <c r="I131" s="19"/>
      <c r="J131" s="78">
        <f t="shared" ref="J131" si="46">G131*(H131+I131)</f>
        <v>60</v>
      </c>
    </row>
    <row r="132" spans="2:10" ht="20.100000000000001" customHeight="1" x14ac:dyDescent="0.25">
      <c r="B132" s="29" t="s">
        <v>390</v>
      </c>
      <c r="C132" s="30" t="s">
        <v>389</v>
      </c>
      <c r="D132" s="31" t="s">
        <v>9</v>
      </c>
      <c r="E132" s="32">
        <v>1.2</v>
      </c>
      <c r="F132" s="19">
        <f t="shared" si="41"/>
        <v>12.05</v>
      </c>
      <c r="G132" s="32">
        <v>1</v>
      </c>
      <c r="H132" s="19">
        <f t="shared" si="42"/>
        <v>14.46</v>
      </c>
      <c r="I132" s="19"/>
      <c r="J132" s="78">
        <f t="shared" si="44"/>
        <v>14.46</v>
      </c>
    </row>
    <row r="133" spans="2:10" ht="20.100000000000001" customHeight="1" x14ac:dyDescent="0.25">
      <c r="B133" s="29" t="s">
        <v>166</v>
      </c>
      <c r="C133" s="30" t="s">
        <v>148</v>
      </c>
      <c r="D133" s="31" t="s">
        <v>125</v>
      </c>
      <c r="E133" s="31">
        <v>1.5</v>
      </c>
      <c r="F133" s="19">
        <f t="shared" si="41"/>
        <v>16.14</v>
      </c>
      <c r="G133" s="32">
        <v>1</v>
      </c>
      <c r="H133" s="19"/>
      <c r="I133" s="19">
        <f t="shared" ref="I133:I134" si="47">E133*F133</f>
        <v>24.21</v>
      </c>
      <c r="J133" s="78">
        <f t="shared" si="44"/>
        <v>24.21</v>
      </c>
    </row>
    <row r="134" spans="2:10" ht="20.100000000000001" customHeight="1" x14ac:dyDescent="0.25">
      <c r="B134" s="29" t="s">
        <v>266</v>
      </c>
      <c r="C134" s="30" t="s">
        <v>133</v>
      </c>
      <c r="D134" s="31" t="s">
        <v>125</v>
      </c>
      <c r="E134" s="32">
        <v>1.5</v>
      </c>
      <c r="F134" s="19">
        <f t="shared" si="41"/>
        <v>12.7</v>
      </c>
      <c r="G134" s="32">
        <v>1</v>
      </c>
      <c r="H134" s="19"/>
      <c r="I134" s="19">
        <f t="shared" si="47"/>
        <v>19.049999999999997</v>
      </c>
      <c r="J134" s="78">
        <f>G134*(H134+I134)</f>
        <v>19.049999999999997</v>
      </c>
    </row>
    <row r="135" spans="2:10" ht="20.100000000000001" customHeight="1" x14ac:dyDescent="0.25">
      <c r="B135" s="29"/>
      <c r="C135" s="33" t="s">
        <v>135</v>
      </c>
      <c r="D135" s="30"/>
      <c r="E135" s="30"/>
      <c r="F135" s="58"/>
      <c r="G135" s="32"/>
      <c r="H135" s="59"/>
      <c r="I135" s="59"/>
      <c r="J135" s="115"/>
    </row>
    <row r="136" spans="2:10" ht="20.100000000000001" customHeight="1" x14ac:dyDescent="0.25">
      <c r="B136" s="29"/>
      <c r="C136" s="33" t="s">
        <v>136</v>
      </c>
      <c r="D136" s="30"/>
      <c r="E136" s="30"/>
      <c r="F136" s="58"/>
      <c r="G136" s="32"/>
      <c r="H136" s="59"/>
      <c r="I136" s="59"/>
      <c r="J136" s="115"/>
    </row>
    <row r="137" spans="2:10" ht="20.100000000000001" customHeight="1" x14ac:dyDescent="0.25">
      <c r="B137" s="29"/>
      <c r="C137" s="33" t="s">
        <v>392</v>
      </c>
      <c r="D137" s="30"/>
      <c r="E137" s="30"/>
      <c r="F137" s="58"/>
      <c r="G137" s="32"/>
      <c r="H137" s="19">
        <f>SUM(H127:H136)</f>
        <v>102.70000000000002</v>
      </c>
      <c r="I137" s="19">
        <f>SUM(I133:I136)</f>
        <v>43.26</v>
      </c>
      <c r="J137" s="78">
        <f>SUM(H137:I137)</f>
        <v>145.96</v>
      </c>
    </row>
    <row r="138" spans="2:10" ht="20.100000000000001" customHeight="1" thickBot="1" x14ac:dyDescent="0.3">
      <c r="B138" s="34"/>
      <c r="C138" s="35"/>
      <c r="D138" s="35"/>
      <c r="E138" s="35"/>
      <c r="F138" s="56"/>
      <c r="G138" s="37"/>
      <c r="H138" s="57"/>
      <c r="I138" s="57"/>
      <c r="J138" s="114"/>
    </row>
    <row r="139" spans="2:10" ht="20.100000000000001" customHeight="1" x14ac:dyDescent="0.25">
      <c r="B139" s="44" t="s">
        <v>29</v>
      </c>
      <c r="C139" s="45" t="s">
        <v>30</v>
      </c>
      <c r="D139" s="46" t="s">
        <v>9</v>
      </c>
      <c r="E139" s="126"/>
      <c r="F139" s="127"/>
      <c r="G139" s="128"/>
      <c r="H139" s="47">
        <f>H151</f>
        <v>154.05199999999999</v>
      </c>
      <c r="I139" s="47">
        <f t="shared" ref="I139:J139" si="48">I151</f>
        <v>43.26</v>
      </c>
      <c r="J139" s="110">
        <f t="shared" si="48"/>
        <v>197.31199999999998</v>
      </c>
    </row>
    <row r="140" spans="2:10" ht="20.100000000000001" customHeight="1" x14ac:dyDescent="0.25">
      <c r="B140" s="43" t="s">
        <v>132</v>
      </c>
      <c r="C140" s="103" t="s">
        <v>138</v>
      </c>
      <c r="D140" s="104"/>
      <c r="E140" s="104"/>
      <c r="F140" s="105"/>
      <c r="G140" s="105"/>
      <c r="H140" s="106"/>
      <c r="I140" s="106"/>
      <c r="J140" s="108"/>
    </row>
    <row r="141" spans="2:10" ht="20.100000000000001" customHeight="1" x14ac:dyDescent="0.25">
      <c r="B141" s="29" t="s">
        <v>286</v>
      </c>
      <c r="C141" s="30" t="s">
        <v>324</v>
      </c>
      <c r="D141" s="31" t="s">
        <v>165</v>
      </c>
      <c r="E141" s="32">
        <v>12</v>
      </c>
      <c r="F141" s="19">
        <f t="shared" ref="F141:F148" si="49">VLOOKUP(B141,atual1,6,FALSE)</f>
        <v>0.62</v>
      </c>
      <c r="G141" s="32">
        <v>1</v>
      </c>
      <c r="H141" s="19">
        <f t="shared" ref="H141:H145" si="50">E141*F141</f>
        <v>7.4399999999999995</v>
      </c>
      <c r="I141" s="19"/>
      <c r="J141" s="78">
        <f t="shared" ref="J141:J142" si="51">G141*(H141+I141)</f>
        <v>7.4399999999999995</v>
      </c>
    </row>
    <row r="142" spans="2:10" ht="20.100000000000001" customHeight="1" x14ac:dyDescent="0.25">
      <c r="B142" s="29" t="s">
        <v>273</v>
      </c>
      <c r="C142" s="30" t="s">
        <v>322</v>
      </c>
      <c r="D142" s="31" t="s">
        <v>71</v>
      </c>
      <c r="E142" s="32">
        <v>0.1</v>
      </c>
      <c r="F142" s="19">
        <f t="shared" si="49"/>
        <v>60</v>
      </c>
      <c r="G142" s="32">
        <v>1</v>
      </c>
      <c r="H142" s="19">
        <f t="shared" si="50"/>
        <v>6</v>
      </c>
      <c r="I142" s="19"/>
      <c r="J142" s="78">
        <f t="shared" si="51"/>
        <v>6</v>
      </c>
    </row>
    <row r="143" spans="2:10" ht="20.100000000000001" customHeight="1" x14ac:dyDescent="0.25">
      <c r="B143" s="29" t="s">
        <v>265</v>
      </c>
      <c r="C143" s="30" t="s">
        <v>319</v>
      </c>
      <c r="D143" s="31" t="s">
        <v>71</v>
      </c>
      <c r="E143" s="32">
        <v>0.12</v>
      </c>
      <c r="F143" s="19">
        <f t="shared" si="49"/>
        <v>60</v>
      </c>
      <c r="G143" s="32">
        <v>1</v>
      </c>
      <c r="H143" s="19">
        <f t="shared" si="50"/>
        <v>7.1999999999999993</v>
      </c>
      <c r="I143" s="19"/>
      <c r="J143" s="78">
        <f>G143*(H143+I143)</f>
        <v>7.1999999999999993</v>
      </c>
    </row>
    <row r="144" spans="2:10" ht="20.100000000000001" customHeight="1" x14ac:dyDescent="0.25">
      <c r="B144" s="29" t="s">
        <v>164</v>
      </c>
      <c r="C144" s="30" t="s">
        <v>328</v>
      </c>
      <c r="D144" s="31" t="s">
        <v>165</v>
      </c>
      <c r="E144" s="32">
        <v>1</v>
      </c>
      <c r="F144" s="19">
        <f t="shared" si="49"/>
        <v>3.8</v>
      </c>
      <c r="G144" s="32">
        <v>1</v>
      </c>
      <c r="H144" s="19">
        <f t="shared" si="50"/>
        <v>3.8</v>
      </c>
      <c r="I144" s="19"/>
      <c r="J144" s="78">
        <f t="shared" ref="J144:J147" si="52">G144*(H144+I144)</f>
        <v>3.8</v>
      </c>
    </row>
    <row r="145" spans="2:10" ht="20.100000000000001" customHeight="1" x14ac:dyDescent="0.25">
      <c r="B145" s="29" t="s">
        <v>167</v>
      </c>
      <c r="C145" s="30" t="s">
        <v>329</v>
      </c>
      <c r="D145" s="31" t="s">
        <v>9</v>
      </c>
      <c r="E145" s="32">
        <v>1.2</v>
      </c>
      <c r="F145" s="19">
        <f t="shared" si="49"/>
        <v>58.01</v>
      </c>
      <c r="G145" s="32">
        <v>1</v>
      </c>
      <c r="H145" s="19">
        <f t="shared" si="50"/>
        <v>69.611999999999995</v>
      </c>
      <c r="I145" s="19"/>
      <c r="J145" s="78">
        <f t="shared" si="52"/>
        <v>69.611999999999995</v>
      </c>
    </row>
    <row r="146" spans="2:10" ht="50.1" customHeight="1" x14ac:dyDescent="0.25">
      <c r="B146" s="29" t="s">
        <v>172</v>
      </c>
      <c r="C146" s="68" t="s">
        <v>149</v>
      </c>
      <c r="D146" s="31" t="s">
        <v>125</v>
      </c>
      <c r="E146" s="32">
        <v>0.5</v>
      </c>
      <c r="F146" s="19">
        <f t="shared" si="49"/>
        <v>120</v>
      </c>
      <c r="G146" s="32">
        <v>1</v>
      </c>
      <c r="H146" s="19">
        <f t="shared" ref="H146" si="53">E146*F146</f>
        <v>60</v>
      </c>
      <c r="I146" s="19"/>
      <c r="J146" s="78">
        <f t="shared" ref="J146" si="54">G146*(H146+I146)</f>
        <v>60</v>
      </c>
    </row>
    <row r="147" spans="2:10" ht="20.100000000000001" customHeight="1" x14ac:dyDescent="0.25">
      <c r="B147" s="29" t="s">
        <v>166</v>
      </c>
      <c r="C147" s="30" t="s">
        <v>148</v>
      </c>
      <c r="D147" s="31" t="s">
        <v>125</v>
      </c>
      <c r="E147" s="31">
        <v>1.5</v>
      </c>
      <c r="F147" s="19">
        <f t="shared" si="49"/>
        <v>16.14</v>
      </c>
      <c r="G147" s="32">
        <v>1</v>
      </c>
      <c r="H147" s="19"/>
      <c r="I147" s="19">
        <f t="shared" ref="I147:I148" si="55">E147*F147</f>
        <v>24.21</v>
      </c>
      <c r="J147" s="78">
        <f t="shared" si="52"/>
        <v>24.21</v>
      </c>
    </row>
    <row r="148" spans="2:10" ht="20.100000000000001" customHeight="1" x14ac:dyDescent="0.25">
      <c r="B148" s="29" t="s">
        <v>266</v>
      </c>
      <c r="C148" s="30" t="s">
        <v>133</v>
      </c>
      <c r="D148" s="31" t="s">
        <v>125</v>
      </c>
      <c r="E148" s="32">
        <v>1.5</v>
      </c>
      <c r="F148" s="19">
        <f t="shared" si="49"/>
        <v>12.7</v>
      </c>
      <c r="G148" s="32">
        <v>1</v>
      </c>
      <c r="H148" s="19"/>
      <c r="I148" s="19">
        <f t="shared" si="55"/>
        <v>19.049999999999997</v>
      </c>
      <c r="J148" s="78">
        <f>G148*(H148+I148)</f>
        <v>19.049999999999997</v>
      </c>
    </row>
    <row r="149" spans="2:10" ht="20.100000000000001" customHeight="1" x14ac:dyDescent="0.25">
      <c r="B149" s="29"/>
      <c r="C149" s="33" t="s">
        <v>135</v>
      </c>
      <c r="D149" s="31"/>
      <c r="E149" s="32"/>
      <c r="F149" s="19"/>
      <c r="G149" s="32"/>
      <c r="H149" s="19"/>
      <c r="I149" s="19"/>
      <c r="J149" s="78"/>
    </row>
    <row r="150" spans="2:10" ht="20.100000000000001" customHeight="1" x14ac:dyDescent="0.25">
      <c r="B150" s="29"/>
      <c r="C150" s="33" t="s">
        <v>136</v>
      </c>
      <c r="D150" s="31"/>
      <c r="E150" s="32"/>
      <c r="F150" s="19"/>
      <c r="G150" s="32"/>
      <c r="H150" s="19"/>
      <c r="I150" s="19"/>
      <c r="J150" s="78"/>
    </row>
    <row r="151" spans="2:10" ht="20.100000000000001" customHeight="1" x14ac:dyDescent="0.25">
      <c r="B151" s="29"/>
      <c r="C151" s="33" t="s">
        <v>392</v>
      </c>
      <c r="D151" s="31"/>
      <c r="E151" s="32"/>
      <c r="F151" s="19"/>
      <c r="G151" s="32"/>
      <c r="H151" s="19">
        <f>SUM(H141:H150)</f>
        <v>154.05199999999999</v>
      </c>
      <c r="I151" s="19">
        <f>SUM(I147:I150)</f>
        <v>43.26</v>
      </c>
      <c r="J151" s="78">
        <f>SUM(H151:I151)</f>
        <v>197.31199999999998</v>
      </c>
    </row>
    <row r="152" spans="2:10" ht="20.100000000000001" customHeight="1" thickBot="1" x14ac:dyDescent="0.3">
      <c r="B152" s="34"/>
      <c r="C152" s="35"/>
      <c r="D152" s="35"/>
      <c r="E152" s="35"/>
      <c r="F152" s="56"/>
      <c r="G152" s="37"/>
      <c r="H152" s="57"/>
      <c r="I152" s="57"/>
      <c r="J152" s="114"/>
    </row>
    <row r="153" spans="2:10" ht="20.100000000000001" customHeight="1" x14ac:dyDescent="0.25">
      <c r="B153" s="44" t="s">
        <v>31</v>
      </c>
      <c r="C153" s="45" t="s">
        <v>32</v>
      </c>
      <c r="D153" s="46" t="s">
        <v>9</v>
      </c>
      <c r="E153" s="126"/>
      <c r="F153" s="127"/>
      <c r="G153" s="128"/>
      <c r="H153" s="47">
        <f>H165</f>
        <v>191.68</v>
      </c>
      <c r="I153" s="47">
        <f t="shared" ref="I153:J153" si="56">I165</f>
        <v>43.26</v>
      </c>
      <c r="J153" s="110">
        <f t="shared" si="56"/>
        <v>234.94</v>
      </c>
    </row>
    <row r="154" spans="2:10" ht="20.100000000000001" customHeight="1" x14ac:dyDescent="0.25">
      <c r="B154" s="43" t="s">
        <v>132</v>
      </c>
      <c r="C154" s="103" t="s">
        <v>138</v>
      </c>
      <c r="D154" s="104"/>
      <c r="E154" s="104"/>
      <c r="F154" s="105"/>
      <c r="G154" s="105"/>
      <c r="H154" s="106"/>
      <c r="I154" s="106"/>
      <c r="J154" s="108"/>
    </row>
    <row r="155" spans="2:10" ht="20.100000000000001" customHeight="1" x14ac:dyDescent="0.25">
      <c r="B155" s="29" t="s">
        <v>286</v>
      </c>
      <c r="C155" s="30" t="s">
        <v>324</v>
      </c>
      <c r="D155" s="31" t="s">
        <v>165</v>
      </c>
      <c r="E155" s="32">
        <v>12</v>
      </c>
      <c r="F155" s="19">
        <f t="shared" ref="F155:F162" si="57">VLOOKUP(B155,atual1,6,FALSE)</f>
        <v>0.62</v>
      </c>
      <c r="G155" s="32">
        <v>1</v>
      </c>
      <c r="H155" s="19">
        <f t="shared" ref="H155:H159" si="58">E155*F155</f>
        <v>7.4399999999999995</v>
      </c>
      <c r="I155" s="19"/>
      <c r="J155" s="78">
        <f t="shared" ref="J155:J156" si="59">G155*(H155+I155)</f>
        <v>7.4399999999999995</v>
      </c>
    </row>
    <row r="156" spans="2:10" ht="20.100000000000001" customHeight="1" x14ac:dyDescent="0.25">
      <c r="B156" s="29" t="s">
        <v>273</v>
      </c>
      <c r="C156" s="30" t="s">
        <v>322</v>
      </c>
      <c r="D156" s="31" t="s">
        <v>71</v>
      </c>
      <c r="E156" s="32">
        <v>0.1</v>
      </c>
      <c r="F156" s="19">
        <f t="shared" si="57"/>
        <v>60</v>
      </c>
      <c r="G156" s="32">
        <v>1</v>
      </c>
      <c r="H156" s="19">
        <f t="shared" si="58"/>
        <v>6</v>
      </c>
      <c r="I156" s="19"/>
      <c r="J156" s="78">
        <f t="shared" si="59"/>
        <v>6</v>
      </c>
    </row>
    <row r="157" spans="2:10" ht="20.100000000000001" customHeight="1" x14ac:dyDescent="0.25">
      <c r="B157" s="29" t="s">
        <v>265</v>
      </c>
      <c r="C157" s="30" t="s">
        <v>319</v>
      </c>
      <c r="D157" s="31" t="s">
        <v>71</v>
      </c>
      <c r="E157" s="32">
        <v>0.12</v>
      </c>
      <c r="F157" s="19">
        <f t="shared" si="57"/>
        <v>60</v>
      </c>
      <c r="G157" s="32">
        <v>1</v>
      </c>
      <c r="H157" s="19">
        <f t="shared" si="58"/>
        <v>7.1999999999999993</v>
      </c>
      <c r="I157" s="19"/>
      <c r="J157" s="78">
        <f>G157*(H157+I157)</f>
        <v>7.1999999999999993</v>
      </c>
    </row>
    <row r="158" spans="2:10" ht="20.100000000000001" customHeight="1" x14ac:dyDescent="0.25">
      <c r="B158" s="29" t="s">
        <v>164</v>
      </c>
      <c r="C158" s="30" t="s">
        <v>328</v>
      </c>
      <c r="D158" s="31" t="s">
        <v>165</v>
      </c>
      <c r="E158" s="32">
        <v>2</v>
      </c>
      <c r="F158" s="19">
        <f t="shared" si="57"/>
        <v>3.8</v>
      </c>
      <c r="G158" s="32">
        <v>1</v>
      </c>
      <c r="H158" s="19">
        <f t="shared" si="58"/>
        <v>7.6</v>
      </c>
      <c r="I158" s="19"/>
      <c r="J158" s="78">
        <f t="shared" ref="J158:J161" si="60">G158*(H158+I158)</f>
        <v>7.6</v>
      </c>
    </row>
    <row r="159" spans="2:10" ht="20.100000000000001" customHeight="1" x14ac:dyDescent="0.25">
      <c r="B159" s="29" t="s">
        <v>291</v>
      </c>
      <c r="C159" s="30" t="s">
        <v>365</v>
      </c>
      <c r="D159" s="31" t="s">
        <v>9</v>
      </c>
      <c r="E159" s="32">
        <v>1.2</v>
      </c>
      <c r="F159" s="19">
        <f t="shared" si="57"/>
        <v>86.2</v>
      </c>
      <c r="G159" s="32">
        <v>1</v>
      </c>
      <c r="H159" s="19">
        <f t="shared" si="58"/>
        <v>103.44</v>
      </c>
      <c r="I159" s="19"/>
      <c r="J159" s="78">
        <f t="shared" si="60"/>
        <v>103.44</v>
      </c>
    </row>
    <row r="160" spans="2:10" ht="50.1" customHeight="1" x14ac:dyDescent="0.25">
      <c r="B160" s="29" t="s">
        <v>172</v>
      </c>
      <c r="C160" s="68" t="s">
        <v>149</v>
      </c>
      <c r="D160" s="31" t="s">
        <v>125</v>
      </c>
      <c r="E160" s="32">
        <v>0.5</v>
      </c>
      <c r="F160" s="19">
        <f t="shared" si="57"/>
        <v>120</v>
      </c>
      <c r="G160" s="32">
        <v>1</v>
      </c>
      <c r="H160" s="19">
        <f t="shared" ref="H160" si="61">E160*F160</f>
        <v>60</v>
      </c>
      <c r="I160" s="19"/>
      <c r="J160" s="78">
        <f t="shared" ref="J160" si="62">G160*(H160+I160)</f>
        <v>60</v>
      </c>
    </row>
    <row r="161" spans="2:10" ht="20.100000000000001" customHeight="1" x14ac:dyDescent="0.25">
      <c r="B161" s="29" t="s">
        <v>166</v>
      </c>
      <c r="C161" s="30" t="s">
        <v>148</v>
      </c>
      <c r="D161" s="31" t="s">
        <v>125</v>
      </c>
      <c r="E161" s="31">
        <v>1.5</v>
      </c>
      <c r="F161" s="19">
        <f t="shared" si="57"/>
        <v>16.14</v>
      </c>
      <c r="G161" s="32">
        <v>1</v>
      </c>
      <c r="H161" s="19"/>
      <c r="I161" s="19">
        <f t="shared" ref="I161:I162" si="63">E161*F161</f>
        <v>24.21</v>
      </c>
      <c r="J161" s="78">
        <f t="shared" si="60"/>
        <v>24.21</v>
      </c>
    </row>
    <row r="162" spans="2:10" ht="20.100000000000001" customHeight="1" x14ac:dyDescent="0.25">
      <c r="B162" s="29" t="s">
        <v>266</v>
      </c>
      <c r="C162" s="30" t="s">
        <v>133</v>
      </c>
      <c r="D162" s="31" t="s">
        <v>125</v>
      </c>
      <c r="E162" s="32">
        <v>1.5</v>
      </c>
      <c r="F162" s="19">
        <f t="shared" si="57"/>
        <v>12.7</v>
      </c>
      <c r="G162" s="32">
        <v>1</v>
      </c>
      <c r="H162" s="19"/>
      <c r="I162" s="19">
        <f t="shared" si="63"/>
        <v>19.049999999999997</v>
      </c>
      <c r="J162" s="78">
        <f>G162*(H162+I162)</f>
        <v>19.049999999999997</v>
      </c>
    </row>
    <row r="163" spans="2:10" ht="20.100000000000001" customHeight="1" x14ac:dyDescent="0.25">
      <c r="B163" s="29"/>
      <c r="C163" s="33" t="s">
        <v>135</v>
      </c>
      <c r="D163" s="31"/>
      <c r="E163" s="32"/>
      <c r="F163" s="19"/>
      <c r="G163" s="32"/>
      <c r="H163" s="19"/>
      <c r="I163" s="19"/>
      <c r="J163" s="78"/>
    </row>
    <row r="164" spans="2:10" ht="20.100000000000001" customHeight="1" x14ac:dyDescent="0.25">
      <c r="B164" s="29"/>
      <c r="C164" s="33" t="s">
        <v>136</v>
      </c>
      <c r="D164" s="31"/>
      <c r="E164" s="32"/>
      <c r="F164" s="19"/>
      <c r="G164" s="32"/>
      <c r="H164" s="19"/>
      <c r="I164" s="19"/>
      <c r="J164" s="78"/>
    </row>
    <row r="165" spans="2:10" ht="20.100000000000001" customHeight="1" x14ac:dyDescent="0.25">
      <c r="B165" s="29"/>
      <c r="C165" s="33" t="s">
        <v>392</v>
      </c>
      <c r="D165" s="31"/>
      <c r="E165" s="32"/>
      <c r="F165" s="19"/>
      <c r="G165" s="32"/>
      <c r="H165" s="19">
        <f>SUM(H155:H164)</f>
        <v>191.68</v>
      </c>
      <c r="I165" s="19">
        <f>SUM(I161:I164)</f>
        <v>43.26</v>
      </c>
      <c r="J165" s="78">
        <f>SUM(H165:I165)</f>
        <v>234.94</v>
      </c>
    </row>
    <row r="166" spans="2:10" ht="20.100000000000001" customHeight="1" thickBot="1" x14ac:dyDescent="0.3">
      <c r="B166" s="34"/>
      <c r="C166" s="35"/>
      <c r="D166" s="35"/>
      <c r="E166" s="35"/>
      <c r="F166" s="56"/>
      <c r="G166" s="37"/>
      <c r="H166" s="57"/>
      <c r="I166" s="57"/>
      <c r="J166" s="114"/>
    </row>
    <row r="167" spans="2:10" ht="20.100000000000001" customHeight="1" x14ac:dyDescent="0.25">
      <c r="B167" s="44" t="s">
        <v>33</v>
      </c>
      <c r="C167" s="45" t="s">
        <v>34</v>
      </c>
      <c r="D167" s="46" t="s">
        <v>9</v>
      </c>
      <c r="E167" s="126"/>
      <c r="F167" s="127"/>
      <c r="G167" s="128"/>
      <c r="H167" s="47">
        <f>H174</f>
        <v>79</v>
      </c>
      <c r="I167" s="47">
        <f t="shared" ref="I167:J167" si="64">I174</f>
        <v>16.306799999999999</v>
      </c>
      <c r="J167" s="110">
        <f t="shared" si="64"/>
        <v>95.306799999999996</v>
      </c>
    </row>
    <row r="168" spans="2:10" ht="20.100000000000001" customHeight="1" x14ac:dyDescent="0.25">
      <c r="B168" s="43" t="s">
        <v>132</v>
      </c>
      <c r="C168" s="103" t="s">
        <v>138</v>
      </c>
      <c r="D168" s="104"/>
      <c r="E168" s="104"/>
      <c r="F168" s="105"/>
      <c r="G168" s="105"/>
      <c r="H168" s="106"/>
      <c r="I168" s="106"/>
      <c r="J168" s="108"/>
    </row>
    <row r="169" spans="2:10" ht="20.100000000000001" customHeight="1" x14ac:dyDescent="0.25">
      <c r="B169" s="29" t="s">
        <v>289</v>
      </c>
      <c r="C169" s="30" t="s">
        <v>151</v>
      </c>
      <c r="D169" s="31" t="s">
        <v>9</v>
      </c>
      <c r="E169" s="32">
        <v>1</v>
      </c>
      <c r="F169" s="19">
        <f>VLOOKUP(B169,atual1,6,FALSE)</f>
        <v>19</v>
      </c>
      <c r="G169" s="32">
        <v>1</v>
      </c>
      <c r="H169" s="19">
        <f t="shared" ref="H169:H170" si="65">E169*F169</f>
        <v>19</v>
      </c>
      <c r="I169" s="19"/>
      <c r="J169" s="78">
        <f>G169*(H169+I169)</f>
        <v>19</v>
      </c>
    </row>
    <row r="170" spans="2:10" ht="50.1" customHeight="1" x14ac:dyDescent="0.25">
      <c r="B170" s="29" t="s">
        <v>172</v>
      </c>
      <c r="C170" s="68" t="s">
        <v>149</v>
      </c>
      <c r="D170" s="31" t="s">
        <v>125</v>
      </c>
      <c r="E170" s="32">
        <v>0.5</v>
      </c>
      <c r="F170" s="19">
        <f>VLOOKUP(B170,atual1,6,FALSE)</f>
        <v>120</v>
      </c>
      <c r="G170" s="32">
        <v>1</v>
      </c>
      <c r="H170" s="19">
        <f t="shared" si="65"/>
        <v>60</v>
      </c>
      <c r="I170" s="19"/>
      <c r="J170" s="78">
        <f t="shared" ref="J170" si="66">G170*(H170+I170)</f>
        <v>60</v>
      </c>
    </row>
    <row r="171" spans="2:10" ht="20.100000000000001" customHeight="1" x14ac:dyDescent="0.25">
      <c r="B171" s="29" t="s">
        <v>266</v>
      </c>
      <c r="C171" s="30" t="s">
        <v>133</v>
      </c>
      <c r="D171" s="31" t="s">
        <v>125</v>
      </c>
      <c r="E171" s="32">
        <v>1.284</v>
      </c>
      <c r="F171" s="19">
        <f>VLOOKUP(B171,atual1,6,FALSE)</f>
        <v>12.7</v>
      </c>
      <c r="G171" s="32">
        <v>1</v>
      </c>
      <c r="H171" s="19"/>
      <c r="I171" s="19">
        <f t="shared" ref="I171" si="67">E171*F171</f>
        <v>16.306799999999999</v>
      </c>
      <c r="J171" s="78">
        <f>G171*(H171+I171)</f>
        <v>16.306799999999999</v>
      </c>
    </row>
    <row r="172" spans="2:10" ht="20.100000000000001" customHeight="1" x14ac:dyDescent="0.25">
      <c r="B172" s="29"/>
      <c r="C172" s="33" t="s">
        <v>135</v>
      </c>
      <c r="D172" s="31"/>
      <c r="E172" s="32"/>
      <c r="F172" s="19"/>
      <c r="G172" s="32"/>
      <c r="H172" s="19"/>
      <c r="I172" s="19"/>
      <c r="J172" s="78"/>
    </row>
    <row r="173" spans="2:10" ht="20.100000000000001" customHeight="1" x14ac:dyDescent="0.25">
      <c r="B173" s="29"/>
      <c r="C173" s="33" t="s">
        <v>136</v>
      </c>
      <c r="D173" s="31"/>
      <c r="E173" s="32"/>
      <c r="F173" s="19"/>
      <c r="G173" s="32"/>
      <c r="H173" s="19"/>
      <c r="I173" s="19"/>
      <c r="J173" s="78"/>
    </row>
    <row r="174" spans="2:10" ht="20.100000000000001" customHeight="1" x14ac:dyDescent="0.25">
      <c r="B174" s="29"/>
      <c r="C174" s="33" t="s">
        <v>392</v>
      </c>
      <c r="D174" s="31"/>
      <c r="E174" s="32"/>
      <c r="F174" s="19"/>
      <c r="G174" s="32"/>
      <c r="H174" s="19">
        <f>SUM(H169:H173)</f>
        <v>79</v>
      </c>
      <c r="I174" s="19">
        <f>SUM(I169:I173)</f>
        <v>16.306799999999999</v>
      </c>
      <c r="J174" s="78">
        <f>SUM(H174:I174)</f>
        <v>95.306799999999996</v>
      </c>
    </row>
    <row r="175" spans="2:10" ht="20.100000000000001" customHeight="1" thickBot="1" x14ac:dyDescent="0.3">
      <c r="B175" s="34"/>
      <c r="C175" s="35"/>
      <c r="D175" s="35"/>
      <c r="E175" s="35"/>
      <c r="F175" s="56"/>
      <c r="G175" s="37"/>
      <c r="H175" s="57"/>
      <c r="I175" s="57"/>
      <c r="J175" s="114"/>
    </row>
    <row r="176" spans="2:10" ht="20.100000000000001" customHeight="1" x14ac:dyDescent="0.25">
      <c r="B176" s="44" t="s">
        <v>35</v>
      </c>
      <c r="C176" s="45" t="s">
        <v>361</v>
      </c>
      <c r="D176" s="46" t="s">
        <v>9</v>
      </c>
      <c r="E176" s="126"/>
      <c r="F176" s="127"/>
      <c r="G176" s="128"/>
      <c r="H176" s="47">
        <f>H188</f>
        <v>135.07599999999999</v>
      </c>
      <c r="I176" s="47">
        <f t="shared" ref="I176:J176" si="68">I188</f>
        <v>39.450000000000003</v>
      </c>
      <c r="J176" s="110">
        <f t="shared" si="68"/>
        <v>174.52600000000001</v>
      </c>
    </row>
    <row r="177" spans="2:10" ht="20.100000000000001" customHeight="1" x14ac:dyDescent="0.25">
      <c r="B177" s="43" t="s">
        <v>132</v>
      </c>
      <c r="C177" s="103" t="s">
        <v>138</v>
      </c>
      <c r="D177" s="104"/>
      <c r="E177" s="104"/>
      <c r="F177" s="105"/>
      <c r="G177" s="105"/>
      <c r="H177" s="106"/>
      <c r="I177" s="106"/>
      <c r="J177" s="108"/>
    </row>
    <row r="178" spans="2:10" ht="20.100000000000001" customHeight="1" x14ac:dyDescent="0.25">
      <c r="B178" s="29" t="s">
        <v>286</v>
      </c>
      <c r="C178" s="30" t="s">
        <v>324</v>
      </c>
      <c r="D178" s="31" t="s">
        <v>165</v>
      </c>
      <c r="E178" s="32">
        <v>12</v>
      </c>
      <c r="F178" s="19">
        <f t="shared" ref="F178:F185" si="69">VLOOKUP(B178,atual1,6,FALSE)</f>
        <v>0.62</v>
      </c>
      <c r="G178" s="32">
        <v>1</v>
      </c>
      <c r="H178" s="19">
        <f t="shared" ref="H178:H183" si="70">E178*F178</f>
        <v>7.4399999999999995</v>
      </c>
      <c r="I178" s="19"/>
      <c r="J178" s="78">
        <f t="shared" ref="J178:J179" si="71">G178*(H178+I178)</f>
        <v>7.4399999999999995</v>
      </c>
    </row>
    <row r="179" spans="2:10" ht="20.100000000000001" customHeight="1" x14ac:dyDescent="0.25">
      <c r="B179" s="29" t="s">
        <v>273</v>
      </c>
      <c r="C179" s="30" t="s">
        <v>322</v>
      </c>
      <c r="D179" s="31" t="s">
        <v>71</v>
      </c>
      <c r="E179" s="32">
        <v>0.1</v>
      </c>
      <c r="F179" s="19">
        <f t="shared" si="69"/>
        <v>60</v>
      </c>
      <c r="G179" s="32">
        <v>1</v>
      </c>
      <c r="H179" s="19">
        <f t="shared" si="70"/>
        <v>6</v>
      </c>
      <c r="I179" s="19"/>
      <c r="J179" s="78">
        <f t="shared" si="71"/>
        <v>6</v>
      </c>
    </row>
    <row r="180" spans="2:10" ht="20.100000000000001" customHeight="1" x14ac:dyDescent="0.25">
      <c r="B180" s="29" t="s">
        <v>265</v>
      </c>
      <c r="C180" s="30" t="s">
        <v>319</v>
      </c>
      <c r="D180" s="31" t="s">
        <v>71</v>
      </c>
      <c r="E180" s="32">
        <v>0.12</v>
      </c>
      <c r="F180" s="19">
        <f t="shared" si="69"/>
        <v>60</v>
      </c>
      <c r="G180" s="32">
        <v>1</v>
      </c>
      <c r="H180" s="19">
        <f t="shared" si="70"/>
        <v>7.1999999999999993</v>
      </c>
      <c r="I180" s="19"/>
      <c r="J180" s="78">
        <f>G180*(H180+I180)</f>
        <v>7.1999999999999993</v>
      </c>
    </row>
    <row r="181" spans="2:10" ht="20.100000000000001" customHeight="1" x14ac:dyDescent="0.25">
      <c r="B181" s="29" t="s">
        <v>164</v>
      </c>
      <c r="C181" s="30" t="s">
        <v>328</v>
      </c>
      <c r="D181" s="31" t="s">
        <v>165</v>
      </c>
      <c r="E181" s="32">
        <v>2</v>
      </c>
      <c r="F181" s="19">
        <f t="shared" si="69"/>
        <v>3.8</v>
      </c>
      <c r="G181" s="32">
        <v>1</v>
      </c>
      <c r="H181" s="19">
        <f t="shared" si="70"/>
        <v>7.6</v>
      </c>
      <c r="I181" s="19"/>
      <c r="J181" s="78">
        <f t="shared" ref="J181" si="72">G181*(H181+I181)</f>
        <v>7.6</v>
      </c>
    </row>
    <row r="182" spans="2:10" ht="50.1" customHeight="1" x14ac:dyDescent="0.25">
      <c r="B182" s="29" t="s">
        <v>331</v>
      </c>
      <c r="C182" s="68" t="s">
        <v>330</v>
      </c>
      <c r="D182" s="31" t="s">
        <v>9</v>
      </c>
      <c r="E182" s="32">
        <v>1.2</v>
      </c>
      <c r="F182" s="19">
        <f t="shared" si="69"/>
        <v>39.03</v>
      </c>
      <c r="G182" s="32">
        <v>1</v>
      </c>
      <c r="H182" s="19">
        <f t="shared" si="70"/>
        <v>46.835999999999999</v>
      </c>
      <c r="I182" s="19"/>
      <c r="J182" s="78">
        <f t="shared" ref="J182:J184" si="73">G182*(H182+I182)</f>
        <v>46.835999999999999</v>
      </c>
    </row>
    <row r="183" spans="2:10" ht="50.1" customHeight="1" x14ac:dyDescent="0.25">
      <c r="B183" s="29" t="s">
        <v>172</v>
      </c>
      <c r="C183" s="68" t="s">
        <v>149</v>
      </c>
      <c r="D183" s="31" t="s">
        <v>125</v>
      </c>
      <c r="E183" s="32">
        <v>0.5</v>
      </c>
      <c r="F183" s="19">
        <f t="shared" si="69"/>
        <v>120</v>
      </c>
      <c r="G183" s="32">
        <v>1</v>
      </c>
      <c r="H183" s="19">
        <f t="shared" si="70"/>
        <v>60</v>
      </c>
      <c r="I183" s="19"/>
      <c r="J183" s="78">
        <f t="shared" si="73"/>
        <v>60</v>
      </c>
    </row>
    <row r="184" spans="2:10" ht="20.100000000000001" customHeight="1" x14ac:dyDescent="0.25">
      <c r="B184" s="29" t="s">
        <v>166</v>
      </c>
      <c r="C184" s="30" t="s">
        <v>148</v>
      </c>
      <c r="D184" s="31" t="s">
        <v>125</v>
      </c>
      <c r="E184" s="31">
        <v>1.5</v>
      </c>
      <c r="F184" s="19">
        <f t="shared" si="69"/>
        <v>16.14</v>
      </c>
      <c r="G184" s="32">
        <v>1</v>
      </c>
      <c r="H184" s="19"/>
      <c r="I184" s="19">
        <f t="shared" ref="I184:I185" si="74">E184*F184</f>
        <v>24.21</v>
      </c>
      <c r="J184" s="78">
        <f t="shared" si="73"/>
        <v>24.21</v>
      </c>
    </row>
    <row r="185" spans="2:10" ht="20.100000000000001" customHeight="1" x14ac:dyDescent="0.25">
      <c r="B185" s="29" t="s">
        <v>266</v>
      </c>
      <c r="C185" s="30" t="s">
        <v>133</v>
      </c>
      <c r="D185" s="31" t="s">
        <v>125</v>
      </c>
      <c r="E185" s="32">
        <v>1.2</v>
      </c>
      <c r="F185" s="19">
        <f t="shared" si="69"/>
        <v>12.7</v>
      </c>
      <c r="G185" s="32">
        <v>1</v>
      </c>
      <c r="H185" s="19"/>
      <c r="I185" s="19">
        <f t="shared" si="74"/>
        <v>15.239999999999998</v>
      </c>
      <c r="J185" s="78">
        <f>G185*(H185+I185)</f>
        <v>15.239999999999998</v>
      </c>
    </row>
    <row r="186" spans="2:10" ht="20.100000000000001" customHeight="1" x14ac:dyDescent="0.25">
      <c r="B186" s="29"/>
      <c r="C186" s="33" t="s">
        <v>135</v>
      </c>
      <c r="D186" s="31"/>
      <c r="E186" s="32"/>
      <c r="F186" s="19"/>
      <c r="G186" s="32"/>
      <c r="H186" s="19"/>
      <c r="I186" s="19"/>
      <c r="J186" s="78"/>
    </row>
    <row r="187" spans="2:10" ht="20.100000000000001" customHeight="1" x14ac:dyDescent="0.25">
      <c r="B187" s="29"/>
      <c r="C187" s="33" t="s">
        <v>136</v>
      </c>
      <c r="D187" s="31"/>
      <c r="E187" s="32"/>
      <c r="F187" s="19"/>
      <c r="G187" s="32"/>
      <c r="H187" s="19"/>
      <c r="I187" s="19"/>
      <c r="J187" s="78"/>
    </row>
    <row r="188" spans="2:10" ht="20.100000000000001" customHeight="1" x14ac:dyDescent="0.25">
      <c r="B188" s="29"/>
      <c r="C188" s="33" t="s">
        <v>392</v>
      </c>
      <c r="D188" s="31"/>
      <c r="E188" s="32"/>
      <c r="F188" s="19"/>
      <c r="G188" s="32"/>
      <c r="H188" s="19">
        <f>SUM(H178:H187)</f>
        <v>135.07599999999999</v>
      </c>
      <c r="I188" s="19">
        <f>SUM(I184:I187)</f>
        <v>39.450000000000003</v>
      </c>
      <c r="J188" s="78">
        <f>SUM(H188:I188)</f>
        <v>174.52600000000001</v>
      </c>
    </row>
    <row r="189" spans="2:10" ht="20.100000000000001" customHeight="1" thickBot="1" x14ac:dyDescent="0.3">
      <c r="B189" s="34"/>
      <c r="C189" s="35"/>
      <c r="D189" s="35"/>
      <c r="E189" s="35"/>
      <c r="F189" s="56"/>
      <c r="G189" s="37"/>
      <c r="H189" s="57"/>
      <c r="I189" s="57"/>
      <c r="J189" s="114"/>
    </row>
    <row r="190" spans="2:10" ht="20.100000000000001" customHeight="1" x14ac:dyDescent="0.25">
      <c r="B190" s="44" t="s">
        <v>36</v>
      </c>
      <c r="C190" s="45" t="s">
        <v>360</v>
      </c>
      <c r="D190" s="46" t="s">
        <v>9</v>
      </c>
      <c r="E190" s="126"/>
      <c r="F190" s="127"/>
      <c r="G190" s="128"/>
      <c r="H190" s="47">
        <f>H202</f>
        <v>111.22</v>
      </c>
      <c r="I190" s="47">
        <f t="shared" ref="I190:J190" si="75">I202</f>
        <v>39.450000000000003</v>
      </c>
      <c r="J190" s="110">
        <f t="shared" si="75"/>
        <v>150.67000000000002</v>
      </c>
    </row>
    <row r="191" spans="2:10" ht="20.100000000000001" customHeight="1" x14ac:dyDescent="0.25">
      <c r="B191" s="43" t="s">
        <v>132</v>
      </c>
      <c r="C191" s="103" t="s">
        <v>138</v>
      </c>
      <c r="D191" s="104"/>
      <c r="E191" s="104"/>
      <c r="F191" s="105"/>
      <c r="G191" s="105"/>
      <c r="H191" s="106"/>
      <c r="I191" s="106"/>
      <c r="J191" s="108"/>
    </row>
    <row r="192" spans="2:10" ht="20.100000000000001" customHeight="1" x14ac:dyDescent="0.25">
      <c r="B192" s="29" t="s">
        <v>286</v>
      </c>
      <c r="C192" s="30" t="s">
        <v>324</v>
      </c>
      <c r="D192" s="31" t="s">
        <v>165</v>
      </c>
      <c r="E192" s="32">
        <v>12</v>
      </c>
      <c r="F192" s="19">
        <f t="shared" ref="F192:F199" si="76">VLOOKUP(B192,atual1,6,FALSE)</f>
        <v>0.62</v>
      </c>
      <c r="G192" s="32">
        <v>1</v>
      </c>
      <c r="H192" s="19">
        <f t="shared" ref="H192:H197" si="77">E192*F192</f>
        <v>7.4399999999999995</v>
      </c>
      <c r="I192" s="19"/>
      <c r="J192" s="78">
        <f t="shared" ref="J192:J193" si="78">G192*(H192+I192)</f>
        <v>7.4399999999999995</v>
      </c>
    </row>
    <row r="193" spans="2:10" ht="20.100000000000001" customHeight="1" x14ac:dyDescent="0.25">
      <c r="B193" s="29" t="s">
        <v>273</v>
      </c>
      <c r="C193" s="30" t="s">
        <v>322</v>
      </c>
      <c r="D193" s="31" t="s">
        <v>71</v>
      </c>
      <c r="E193" s="32">
        <v>0.1</v>
      </c>
      <c r="F193" s="19">
        <f t="shared" si="76"/>
        <v>60</v>
      </c>
      <c r="G193" s="32">
        <v>1</v>
      </c>
      <c r="H193" s="19">
        <f t="shared" si="77"/>
        <v>6</v>
      </c>
      <c r="I193" s="19"/>
      <c r="J193" s="78">
        <f t="shared" si="78"/>
        <v>6</v>
      </c>
    </row>
    <row r="194" spans="2:10" ht="20.100000000000001" customHeight="1" x14ac:dyDescent="0.25">
      <c r="B194" s="29" t="s">
        <v>265</v>
      </c>
      <c r="C194" s="30" t="s">
        <v>319</v>
      </c>
      <c r="D194" s="31" t="s">
        <v>71</v>
      </c>
      <c r="E194" s="32">
        <v>0.12</v>
      </c>
      <c r="F194" s="19">
        <f t="shared" si="76"/>
        <v>60</v>
      </c>
      <c r="G194" s="32">
        <v>1</v>
      </c>
      <c r="H194" s="19">
        <f t="shared" si="77"/>
        <v>7.1999999999999993</v>
      </c>
      <c r="I194" s="19"/>
      <c r="J194" s="78">
        <f>G194*(H194+I194)</f>
        <v>7.1999999999999993</v>
      </c>
    </row>
    <row r="195" spans="2:10" ht="20.100000000000001" customHeight="1" x14ac:dyDescent="0.25">
      <c r="B195" s="29" t="s">
        <v>164</v>
      </c>
      <c r="C195" s="30" t="s">
        <v>328</v>
      </c>
      <c r="D195" s="31" t="s">
        <v>165</v>
      </c>
      <c r="E195" s="32">
        <v>2</v>
      </c>
      <c r="F195" s="19">
        <f t="shared" si="76"/>
        <v>3.8</v>
      </c>
      <c r="G195" s="32">
        <v>1</v>
      </c>
      <c r="H195" s="19">
        <f t="shared" si="77"/>
        <v>7.6</v>
      </c>
      <c r="I195" s="19"/>
      <c r="J195" s="78">
        <f t="shared" ref="J195" si="79">G195*(H195+I195)</f>
        <v>7.6</v>
      </c>
    </row>
    <row r="196" spans="2:10" ht="50.1" customHeight="1" x14ac:dyDescent="0.25">
      <c r="B196" s="29" t="s">
        <v>359</v>
      </c>
      <c r="C196" s="68" t="s">
        <v>358</v>
      </c>
      <c r="D196" s="31" t="s">
        <v>9</v>
      </c>
      <c r="E196" s="32">
        <v>1.2</v>
      </c>
      <c r="F196" s="19">
        <f t="shared" si="76"/>
        <v>19.149999999999999</v>
      </c>
      <c r="G196" s="32">
        <v>1</v>
      </c>
      <c r="H196" s="19">
        <f t="shared" si="77"/>
        <v>22.979999999999997</v>
      </c>
      <c r="I196" s="19"/>
      <c r="J196" s="78">
        <f t="shared" ref="J196:J198" si="80">G196*(H196+I196)</f>
        <v>22.979999999999997</v>
      </c>
    </row>
    <row r="197" spans="2:10" ht="50.1" customHeight="1" x14ac:dyDescent="0.25">
      <c r="B197" s="29" t="s">
        <v>172</v>
      </c>
      <c r="C197" s="68" t="s">
        <v>149</v>
      </c>
      <c r="D197" s="31" t="s">
        <v>125</v>
      </c>
      <c r="E197" s="32">
        <v>0.5</v>
      </c>
      <c r="F197" s="19">
        <f t="shared" si="76"/>
        <v>120</v>
      </c>
      <c r="G197" s="32">
        <v>1</v>
      </c>
      <c r="H197" s="19">
        <f t="shared" si="77"/>
        <v>60</v>
      </c>
      <c r="I197" s="19"/>
      <c r="J197" s="78">
        <f t="shared" si="80"/>
        <v>60</v>
      </c>
    </row>
    <row r="198" spans="2:10" ht="20.100000000000001" customHeight="1" x14ac:dyDescent="0.25">
      <c r="B198" s="29" t="s">
        <v>166</v>
      </c>
      <c r="C198" s="30" t="s">
        <v>148</v>
      </c>
      <c r="D198" s="31" t="s">
        <v>125</v>
      </c>
      <c r="E198" s="31">
        <v>1.5</v>
      </c>
      <c r="F198" s="19">
        <f t="shared" si="76"/>
        <v>16.14</v>
      </c>
      <c r="G198" s="32">
        <v>1</v>
      </c>
      <c r="H198" s="19"/>
      <c r="I198" s="19">
        <f t="shared" ref="I198:I199" si="81">E198*F198</f>
        <v>24.21</v>
      </c>
      <c r="J198" s="78">
        <f t="shared" si="80"/>
        <v>24.21</v>
      </c>
    </row>
    <row r="199" spans="2:10" ht="20.100000000000001" customHeight="1" x14ac:dyDescent="0.25">
      <c r="B199" s="29" t="s">
        <v>266</v>
      </c>
      <c r="C199" s="30" t="s">
        <v>133</v>
      </c>
      <c r="D199" s="31" t="s">
        <v>125</v>
      </c>
      <c r="E199" s="32">
        <v>1.2</v>
      </c>
      <c r="F199" s="19">
        <f t="shared" si="76"/>
        <v>12.7</v>
      </c>
      <c r="G199" s="32">
        <v>1</v>
      </c>
      <c r="H199" s="19"/>
      <c r="I199" s="19">
        <f t="shared" si="81"/>
        <v>15.239999999999998</v>
      </c>
      <c r="J199" s="78">
        <f>G199*(H199+I199)</f>
        <v>15.239999999999998</v>
      </c>
    </row>
    <row r="200" spans="2:10" ht="20.100000000000001" customHeight="1" x14ac:dyDescent="0.25">
      <c r="B200" s="29"/>
      <c r="C200" s="33" t="s">
        <v>135</v>
      </c>
      <c r="D200" s="31"/>
      <c r="E200" s="32"/>
      <c r="F200" s="19"/>
      <c r="G200" s="32"/>
      <c r="H200" s="19"/>
      <c r="I200" s="19"/>
      <c r="J200" s="78"/>
    </row>
    <row r="201" spans="2:10" ht="20.100000000000001" customHeight="1" x14ac:dyDescent="0.25">
      <c r="B201" s="29"/>
      <c r="C201" s="33" t="s">
        <v>136</v>
      </c>
      <c r="D201" s="31"/>
      <c r="E201" s="32"/>
      <c r="F201" s="19"/>
      <c r="G201" s="32"/>
      <c r="H201" s="19"/>
      <c r="I201" s="19"/>
      <c r="J201" s="78"/>
    </row>
    <row r="202" spans="2:10" ht="20.100000000000001" customHeight="1" x14ac:dyDescent="0.25">
      <c r="B202" s="29"/>
      <c r="C202" s="33" t="s">
        <v>392</v>
      </c>
      <c r="D202" s="31"/>
      <c r="E202" s="32"/>
      <c r="F202" s="19"/>
      <c r="G202" s="32"/>
      <c r="H202" s="19">
        <f>SUM(H192:H201)</f>
        <v>111.22</v>
      </c>
      <c r="I202" s="19">
        <f>SUM(I198:I201)</f>
        <v>39.450000000000003</v>
      </c>
      <c r="J202" s="78">
        <f>SUM(H202:I202)</f>
        <v>150.67000000000002</v>
      </c>
    </row>
    <row r="203" spans="2:10" ht="20.100000000000001" customHeight="1" thickBot="1" x14ac:dyDescent="0.3">
      <c r="B203" s="34"/>
      <c r="C203" s="35"/>
      <c r="D203" s="35"/>
      <c r="E203" s="35"/>
      <c r="F203" s="56"/>
      <c r="G203" s="37"/>
      <c r="H203" s="57"/>
      <c r="I203" s="57"/>
      <c r="J203" s="114"/>
    </row>
    <row r="204" spans="2:10" ht="20.100000000000001" customHeight="1" x14ac:dyDescent="0.25">
      <c r="B204" s="44" t="s">
        <v>37</v>
      </c>
      <c r="C204" s="45" t="s">
        <v>38</v>
      </c>
      <c r="D204" s="46" t="s">
        <v>9</v>
      </c>
      <c r="E204" s="126"/>
      <c r="F204" s="127"/>
      <c r="G204" s="128"/>
      <c r="H204" s="47">
        <f>H215</f>
        <v>78.597530000000006</v>
      </c>
      <c r="I204" s="47">
        <f>I215</f>
        <v>21.63</v>
      </c>
      <c r="J204" s="110">
        <f>J215</f>
        <v>100.22753</v>
      </c>
    </row>
    <row r="205" spans="2:10" ht="20.100000000000001" customHeight="1" x14ac:dyDescent="0.25">
      <c r="B205" s="43" t="s">
        <v>132</v>
      </c>
      <c r="C205" s="103" t="s">
        <v>138</v>
      </c>
      <c r="D205" s="104"/>
      <c r="E205" s="104"/>
      <c r="F205" s="105"/>
      <c r="G205" s="105"/>
      <c r="H205" s="106"/>
      <c r="I205" s="106"/>
      <c r="J205" s="108"/>
    </row>
    <row r="206" spans="2:10" ht="20.100000000000001" customHeight="1" x14ac:dyDescent="0.25">
      <c r="B206" s="29" t="s">
        <v>286</v>
      </c>
      <c r="C206" s="30" t="s">
        <v>324</v>
      </c>
      <c r="D206" s="31" t="s">
        <v>165</v>
      </c>
      <c r="E206" s="32">
        <v>8</v>
      </c>
      <c r="F206" s="19">
        <f t="shared" ref="F206:F212" si="82">VLOOKUP(B206,atual1,6,FALSE)</f>
        <v>0.62</v>
      </c>
      <c r="G206" s="32">
        <v>1</v>
      </c>
      <c r="H206" s="19">
        <f t="shared" ref="H206:H210" si="83">E206*F206</f>
        <v>4.96</v>
      </c>
      <c r="I206" s="19"/>
      <c r="J206" s="78">
        <f t="shared" ref="J206" si="84">G206*(H206+I206)</f>
        <v>4.96</v>
      </c>
    </row>
    <row r="207" spans="2:10" ht="20.100000000000001" customHeight="1" x14ac:dyDescent="0.25">
      <c r="B207" s="29" t="s">
        <v>265</v>
      </c>
      <c r="C207" s="30" t="s">
        <v>319</v>
      </c>
      <c r="D207" s="31" t="s">
        <v>71</v>
      </c>
      <c r="E207" s="32">
        <v>0.1</v>
      </c>
      <c r="F207" s="19">
        <f t="shared" si="82"/>
        <v>60</v>
      </c>
      <c r="G207" s="32">
        <v>1</v>
      </c>
      <c r="H207" s="19">
        <f t="shared" si="83"/>
        <v>6</v>
      </c>
      <c r="I207" s="19"/>
      <c r="J207" s="78">
        <f>G207*(H207+I207)</f>
        <v>6</v>
      </c>
    </row>
    <row r="208" spans="2:10" ht="20.100000000000001" customHeight="1" x14ac:dyDescent="0.25">
      <c r="B208" s="29" t="s">
        <v>326</v>
      </c>
      <c r="C208" s="30" t="s">
        <v>370</v>
      </c>
      <c r="D208" s="31" t="s">
        <v>71</v>
      </c>
      <c r="E208" s="32">
        <v>0.1</v>
      </c>
      <c r="F208" s="19">
        <f t="shared" si="82"/>
        <v>48.74</v>
      </c>
      <c r="G208" s="32">
        <v>1</v>
      </c>
      <c r="H208" s="19">
        <f t="shared" si="83"/>
        <v>4.8740000000000006</v>
      </c>
      <c r="I208" s="19"/>
      <c r="J208" s="78">
        <f t="shared" ref="J208" si="85">G208*(H208+I208)</f>
        <v>4.8740000000000006</v>
      </c>
    </row>
    <row r="209" spans="2:10" ht="20.100000000000001" customHeight="1" x14ac:dyDescent="0.25">
      <c r="B209" s="29" t="s">
        <v>270</v>
      </c>
      <c r="C209" s="30" t="s">
        <v>332</v>
      </c>
      <c r="D209" s="31" t="s">
        <v>269</v>
      </c>
      <c r="E209" s="32">
        <v>0.25900000000000001</v>
      </c>
      <c r="F209" s="19">
        <f t="shared" si="82"/>
        <v>10.67</v>
      </c>
      <c r="G209" s="32">
        <v>1</v>
      </c>
      <c r="H209" s="19">
        <f t="shared" si="83"/>
        <v>2.7635300000000003</v>
      </c>
      <c r="I209" s="19"/>
      <c r="J209" s="78">
        <f t="shared" ref="J209:J211" si="86">G209*(H209+I209)</f>
        <v>2.7635300000000003</v>
      </c>
    </row>
    <row r="210" spans="2:10" ht="50.1" customHeight="1" x14ac:dyDescent="0.25">
      <c r="B210" s="29" t="s">
        <v>172</v>
      </c>
      <c r="C210" s="68" t="s">
        <v>149</v>
      </c>
      <c r="D210" s="31" t="s">
        <v>125</v>
      </c>
      <c r="E210" s="32">
        <v>0.5</v>
      </c>
      <c r="F210" s="19">
        <f t="shared" si="82"/>
        <v>120</v>
      </c>
      <c r="G210" s="32">
        <v>1</v>
      </c>
      <c r="H210" s="19">
        <f t="shared" si="83"/>
        <v>60</v>
      </c>
      <c r="I210" s="19"/>
      <c r="J210" s="78">
        <f t="shared" si="86"/>
        <v>60</v>
      </c>
    </row>
    <row r="211" spans="2:10" ht="20.100000000000001" customHeight="1" x14ac:dyDescent="0.25">
      <c r="B211" s="29" t="s">
        <v>298</v>
      </c>
      <c r="C211" s="30" t="s">
        <v>137</v>
      </c>
      <c r="D211" s="31" t="s">
        <v>125</v>
      </c>
      <c r="E211" s="32">
        <v>0.75</v>
      </c>
      <c r="F211" s="19">
        <f t="shared" si="82"/>
        <v>16.14</v>
      </c>
      <c r="G211" s="32">
        <v>1</v>
      </c>
      <c r="H211" s="19"/>
      <c r="I211" s="19">
        <f t="shared" ref="I211:I212" si="87">E211*F211</f>
        <v>12.105</v>
      </c>
      <c r="J211" s="78">
        <f t="shared" si="86"/>
        <v>12.105</v>
      </c>
    </row>
    <row r="212" spans="2:10" ht="20.100000000000001" customHeight="1" x14ac:dyDescent="0.25">
      <c r="B212" s="29" t="s">
        <v>266</v>
      </c>
      <c r="C212" s="30" t="s">
        <v>133</v>
      </c>
      <c r="D212" s="31" t="s">
        <v>125</v>
      </c>
      <c r="E212" s="31">
        <v>0.75</v>
      </c>
      <c r="F212" s="19">
        <f t="shared" si="82"/>
        <v>12.7</v>
      </c>
      <c r="G212" s="32">
        <v>1</v>
      </c>
      <c r="H212" s="19"/>
      <c r="I212" s="19">
        <f t="shared" si="87"/>
        <v>9.5249999999999986</v>
      </c>
      <c r="J212" s="78">
        <f>G212*(H212+I212)</f>
        <v>9.5249999999999986</v>
      </c>
    </row>
    <row r="213" spans="2:10" ht="20.100000000000001" customHeight="1" x14ac:dyDescent="0.25">
      <c r="B213" s="29"/>
      <c r="C213" s="33" t="s">
        <v>135</v>
      </c>
      <c r="D213" s="31"/>
      <c r="E213" s="32"/>
      <c r="F213" s="19"/>
      <c r="G213" s="32"/>
      <c r="H213" s="19"/>
      <c r="I213" s="19"/>
      <c r="J213" s="78"/>
    </row>
    <row r="214" spans="2:10" ht="20.100000000000001" customHeight="1" x14ac:dyDescent="0.25">
      <c r="B214" s="29"/>
      <c r="C214" s="33" t="s">
        <v>136</v>
      </c>
      <c r="D214" s="31"/>
      <c r="E214" s="32"/>
      <c r="F214" s="19"/>
      <c r="G214" s="32"/>
      <c r="H214" s="19"/>
      <c r="I214" s="19"/>
      <c r="J214" s="78"/>
    </row>
    <row r="215" spans="2:10" ht="20.100000000000001" customHeight="1" x14ac:dyDescent="0.25">
      <c r="B215" s="29"/>
      <c r="C215" s="33" t="s">
        <v>392</v>
      </c>
      <c r="D215" s="31"/>
      <c r="E215" s="32"/>
      <c r="F215" s="19"/>
      <c r="G215" s="32"/>
      <c r="H215" s="19">
        <f>SUM(H206:H214)</f>
        <v>78.597530000000006</v>
      </c>
      <c r="I215" s="19">
        <f>SUM(I206:I214)</f>
        <v>21.63</v>
      </c>
      <c r="J215" s="78">
        <f>SUM(H215:I215)</f>
        <v>100.22753</v>
      </c>
    </row>
    <row r="216" spans="2:10" ht="20.100000000000001" customHeight="1" thickBot="1" x14ac:dyDescent="0.3">
      <c r="B216" s="34"/>
      <c r="C216" s="35"/>
      <c r="D216" s="35"/>
      <c r="E216" s="35"/>
      <c r="F216" s="56"/>
      <c r="G216" s="37"/>
      <c r="H216" s="57"/>
      <c r="I216" s="57"/>
      <c r="J216" s="114"/>
    </row>
    <row r="217" spans="2:10" ht="20.100000000000001" customHeight="1" x14ac:dyDescent="0.25">
      <c r="B217" s="44" t="s">
        <v>39</v>
      </c>
      <c r="C217" s="45" t="s">
        <v>40</v>
      </c>
      <c r="D217" s="46" t="s">
        <v>9</v>
      </c>
      <c r="E217" s="126"/>
      <c r="F217" s="127"/>
      <c r="G217" s="128"/>
      <c r="H217" s="47">
        <f>H229</f>
        <v>190.62</v>
      </c>
      <c r="I217" s="47">
        <f t="shared" ref="I217:J217" si="88">I229</f>
        <v>35.973799999999997</v>
      </c>
      <c r="J217" s="110">
        <f t="shared" si="88"/>
        <v>226.59379999999999</v>
      </c>
    </row>
    <row r="218" spans="2:10" ht="20.100000000000001" customHeight="1" x14ac:dyDescent="0.25">
      <c r="B218" s="43" t="s">
        <v>132</v>
      </c>
      <c r="C218" s="103" t="s">
        <v>138</v>
      </c>
      <c r="D218" s="104"/>
      <c r="E218" s="104"/>
      <c r="F218" s="105"/>
      <c r="G218" s="105"/>
      <c r="H218" s="106"/>
      <c r="I218" s="106"/>
      <c r="J218" s="108"/>
    </row>
    <row r="219" spans="2:10" ht="20.100000000000001" customHeight="1" x14ac:dyDescent="0.25">
      <c r="B219" s="29" t="s">
        <v>286</v>
      </c>
      <c r="C219" s="30" t="s">
        <v>324</v>
      </c>
      <c r="D219" s="31" t="s">
        <v>165</v>
      </c>
      <c r="E219" s="32">
        <v>12</v>
      </c>
      <c r="F219" s="19">
        <f t="shared" ref="F219:F226" si="89">VLOOKUP(B219,atual1,6,FALSE)</f>
        <v>0.62</v>
      </c>
      <c r="G219" s="32">
        <v>1</v>
      </c>
      <c r="H219" s="19">
        <f t="shared" ref="H219:H224" si="90">E219*F219</f>
        <v>7.4399999999999995</v>
      </c>
      <c r="I219" s="19"/>
      <c r="J219" s="78">
        <f t="shared" ref="J219:J220" si="91">G219*(H219+I219)</f>
        <v>7.4399999999999995</v>
      </c>
    </row>
    <row r="220" spans="2:10" ht="20.100000000000001" customHeight="1" x14ac:dyDescent="0.25">
      <c r="B220" s="29" t="s">
        <v>273</v>
      </c>
      <c r="C220" s="30" t="s">
        <v>322</v>
      </c>
      <c r="D220" s="31" t="s">
        <v>71</v>
      </c>
      <c r="E220" s="32">
        <v>0.12</v>
      </c>
      <c r="F220" s="19">
        <f t="shared" si="89"/>
        <v>60</v>
      </c>
      <c r="G220" s="32">
        <v>1</v>
      </c>
      <c r="H220" s="19">
        <f t="shared" si="90"/>
        <v>7.1999999999999993</v>
      </c>
      <c r="I220" s="19"/>
      <c r="J220" s="78">
        <f t="shared" si="91"/>
        <v>7.1999999999999993</v>
      </c>
    </row>
    <row r="221" spans="2:10" ht="20.100000000000001" customHeight="1" x14ac:dyDescent="0.25">
      <c r="B221" s="29" t="s">
        <v>265</v>
      </c>
      <c r="C221" s="30" t="s">
        <v>319</v>
      </c>
      <c r="D221" s="31" t="s">
        <v>71</v>
      </c>
      <c r="E221" s="32">
        <v>0.12</v>
      </c>
      <c r="F221" s="19">
        <f t="shared" si="89"/>
        <v>60</v>
      </c>
      <c r="G221" s="32">
        <v>1</v>
      </c>
      <c r="H221" s="19">
        <f t="shared" si="90"/>
        <v>7.1999999999999993</v>
      </c>
      <c r="I221" s="19"/>
      <c r="J221" s="78">
        <f>G221*(H221+I221)</f>
        <v>7.1999999999999993</v>
      </c>
    </row>
    <row r="222" spans="2:10" ht="20.100000000000001" customHeight="1" x14ac:dyDescent="0.25">
      <c r="B222" s="29" t="s">
        <v>168</v>
      </c>
      <c r="C222" s="30" t="s">
        <v>333</v>
      </c>
      <c r="D222" s="31" t="s">
        <v>9</v>
      </c>
      <c r="E222" s="32">
        <v>0.25</v>
      </c>
      <c r="F222" s="19">
        <f t="shared" si="89"/>
        <v>217.56</v>
      </c>
      <c r="G222" s="32">
        <v>1</v>
      </c>
      <c r="H222" s="19">
        <f t="shared" si="90"/>
        <v>54.39</v>
      </c>
      <c r="I222" s="19"/>
      <c r="J222" s="78">
        <f t="shared" ref="J222:J225" si="92">G222*(H222+I222)</f>
        <v>54.39</v>
      </c>
    </row>
    <row r="223" spans="2:10" ht="20.100000000000001" customHeight="1" x14ac:dyDescent="0.25">
      <c r="B223" s="29" t="s">
        <v>297</v>
      </c>
      <c r="C223" s="30" t="s">
        <v>334</v>
      </c>
      <c r="D223" s="31" t="s">
        <v>9</v>
      </c>
      <c r="E223" s="32">
        <v>0.25</v>
      </c>
      <c r="F223" s="19">
        <f t="shared" si="89"/>
        <v>217.56</v>
      </c>
      <c r="G223" s="32">
        <v>1</v>
      </c>
      <c r="H223" s="19">
        <f t="shared" si="90"/>
        <v>54.39</v>
      </c>
      <c r="I223" s="19"/>
      <c r="J223" s="78">
        <f t="shared" si="92"/>
        <v>54.39</v>
      </c>
    </row>
    <row r="224" spans="2:10" ht="50.1" customHeight="1" x14ac:dyDescent="0.25">
      <c r="B224" s="29" t="s">
        <v>172</v>
      </c>
      <c r="C224" s="68" t="s">
        <v>149</v>
      </c>
      <c r="D224" s="31" t="s">
        <v>125</v>
      </c>
      <c r="E224" s="32">
        <v>0.5</v>
      </c>
      <c r="F224" s="19">
        <f t="shared" si="89"/>
        <v>120</v>
      </c>
      <c r="G224" s="32">
        <v>1</v>
      </c>
      <c r="H224" s="19">
        <f t="shared" si="90"/>
        <v>60</v>
      </c>
      <c r="I224" s="19"/>
      <c r="J224" s="78">
        <f t="shared" si="92"/>
        <v>60</v>
      </c>
    </row>
    <row r="225" spans="2:10" ht="20.100000000000001" customHeight="1" x14ac:dyDescent="0.25">
      <c r="B225" s="29" t="s">
        <v>166</v>
      </c>
      <c r="C225" s="30" t="s">
        <v>148</v>
      </c>
      <c r="D225" s="31" t="s">
        <v>125</v>
      </c>
      <c r="E225" s="31">
        <v>1.25</v>
      </c>
      <c r="F225" s="19">
        <f t="shared" si="89"/>
        <v>16.14</v>
      </c>
      <c r="G225" s="32">
        <v>1</v>
      </c>
      <c r="H225" s="19"/>
      <c r="I225" s="19">
        <f t="shared" ref="I225:I226" si="93">E225*F225</f>
        <v>20.175000000000001</v>
      </c>
      <c r="J225" s="78">
        <f t="shared" si="92"/>
        <v>20.175000000000001</v>
      </c>
    </row>
    <row r="226" spans="2:10" ht="20.100000000000001" customHeight="1" x14ac:dyDescent="0.25">
      <c r="B226" s="29" t="s">
        <v>266</v>
      </c>
      <c r="C226" s="30" t="s">
        <v>133</v>
      </c>
      <c r="D226" s="31" t="s">
        <v>125</v>
      </c>
      <c r="E226" s="32">
        <v>1.244</v>
      </c>
      <c r="F226" s="19">
        <f t="shared" si="89"/>
        <v>12.7</v>
      </c>
      <c r="G226" s="32">
        <v>1</v>
      </c>
      <c r="H226" s="19"/>
      <c r="I226" s="19">
        <f t="shared" si="93"/>
        <v>15.798799999999998</v>
      </c>
      <c r="J226" s="78">
        <f>G226*(H226+I226)</f>
        <v>15.798799999999998</v>
      </c>
    </row>
    <row r="227" spans="2:10" ht="20.100000000000001" customHeight="1" x14ac:dyDescent="0.25">
      <c r="B227" s="29"/>
      <c r="C227" s="33" t="s">
        <v>135</v>
      </c>
      <c r="D227" s="31"/>
      <c r="E227" s="32"/>
      <c r="F227" s="19"/>
      <c r="G227" s="32"/>
      <c r="H227" s="19"/>
      <c r="I227" s="19"/>
      <c r="J227" s="78"/>
    </row>
    <row r="228" spans="2:10" ht="20.100000000000001" customHeight="1" x14ac:dyDescent="0.25">
      <c r="B228" s="29"/>
      <c r="C228" s="33" t="s">
        <v>136</v>
      </c>
      <c r="D228" s="31"/>
      <c r="E228" s="32"/>
      <c r="F228" s="19"/>
      <c r="G228" s="32"/>
      <c r="H228" s="19"/>
      <c r="I228" s="19"/>
      <c r="J228" s="78"/>
    </row>
    <row r="229" spans="2:10" ht="20.100000000000001" customHeight="1" x14ac:dyDescent="0.25">
      <c r="B229" s="29"/>
      <c r="C229" s="33" t="s">
        <v>392</v>
      </c>
      <c r="D229" s="31"/>
      <c r="E229" s="32"/>
      <c r="F229" s="19"/>
      <c r="G229" s="32"/>
      <c r="H229" s="19">
        <f>SUM(H219:H228)</f>
        <v>190.62</v>
      </c>
      <c r="I229" s="19">
        <f>SUM(I225:I228)</f>
        <v>35.973799999999997</v>
      </c>
      <c r="J229" s="78">
        <f>SUM(H229:I229)</f>
        <v>226.59379999999999</v>
      </c>
    </row>
    <row r="230" spans="2:10" ht="20.100000000000001" customHeight="1" x14ac:dyDescent="0.25">
      <c r="B230" s="29"/>
      <c r="C230" s="30"/>
      <c r="D230" s="30"/>
      <c r="E230" s="30"/>
      <c r="F230" s="58"/>
      <c r="G230" s="32"/>
      <c r="H230" s="59"/>
      <c r="I230" s="59"/>
      <c r="J230" s="115"/>
    </row>
    <row r="231" spans="2:10" s="4" customFormat="1" ht="20.100000000000001" customHeight="1" thickBot="1" x14ac:dyDescent="0.3">
      <c r="B231" s="48"/>
      <c r="C231" s="70" t="s">
        <v>14</v>
      </c>
      <c r="D231" s="49"/>
      <c r="E231" s="49"/>
      <c r="F231" s="50"/>
      <c r="G231" s="51"/>
      <c r="H231" s="52"/>
      <c r="I231" s="52"/>
      <c r="J231" s="116">
        <f>J217+J204+J190+J176+J167+J153+J139+J125+J109+J91+J79+J66+J53+J42</f>
        <v>2396.8247299999998</v>
      </c>
    </row>
    <row r="232" spans="2:10" ht="20.100000000000001" customHeight="1" thickBot="1" x14ac:dyDescent="0.3">
      <c r="B232" s="23" t="s">
        <v>41</v>
      </c>
      <c r="C232" s="24" t="s">
        <v>42</v>
      </c>
      <c r="D232" s="25"/>
      <c r="E232" s="25"/>
      <c r="F232" s="26"/>
      <c r="G232" s="27"/>
      <c r="H232" s="28"/>
      <c r="I232" s="28"/>
      <c r="J232" s="112"/>
    </row>
    <row r="233" spans="2:10" ht="20.100000000000001" customHeight="1" x14ac:dyDescent="0.25">
      <c r="B233" s="44" t="s">
        <v>43</v>
      </c>
      <c r="C233" s="45" t="s">
        <v>44</v>
      </c>
      <c r="D233" s="46" t="s">
        <v>45</v>
      </c>
      <c r="E233" s="126"/>
      <c r="F233" s="127"/>
      <c r="G233" s="128"/>
      <c r="H233" s="47">
        <f>H243</f>
        <v>42.599999999999994</v>
      </c>
      <c r="I233" s="47">
        <f t="shared" ref="I233:J233" si="94">I243</f>
        <v>4.5884439999999991</v>
      </c>
      <c r="J233" s="110">
        <f t="shared" si="94"/>
        <v>47.18844399999999</v>
      </c>
    </row>
    <row r="234" spans="2:10" ht="20.100000000000001" customHeight="1" x14ac:dyDescent="0.25">
      <c r="B234" s="43" t="s">
        <v>132</v>
      </c>
      <c r="C234" s="103" t="s">
        <v>138</v>
      </c>
      <c r="D234" s="104"/>
      <c r="E234" s="104"/>
      <c r="F234" s="105"/>
      <c r="G234" s="105"/>
      <c r="H234" s="106"/>
      <c r="I234" s="106"/>
      <c r="J234" s="108"/>
    </row>
    <row r="235" spans="2:10" ht="20.100000000000001" customHeight="1" x14ac:dyDescent="0.25">
      <c r="B235" s="29" t="s">
        <v>286</v>
      </c>
      <c r="C235" s="30" t="s">
        <v>324</v>
      </c>
      <c r="D235" s="31" t="s">
        <v>165</v>
      </c>
      <c r="E235" s="32">
        <v>2</v>
      </c>
      <c r="F235" s="19">
        <f t="shared" ref="F235:F240" si="95">VLOOKUP(B235,atual1,6,FALSE)</f>
        <v>0.62</v>
      </c>
      <c r="G235" s="32">
        <v>1</v>
      </c>
      <c r="H235" s="19">
        <f t="shared" ref="H235:H238" si="96">E235*F235</f>
        <v>1.24</v>
      </c>
      <c r="I235" s="19"/>
      <c r="J235" s="78">
        <f t="shared" ref="J235" si="97">G235*(H235+I235)</f>
        <v>1.24</v>
      </c>
    </row>
    <row r="236" spans="2:10" ht="20.100000000000001" customHeight="1" x14ac:dyDescent="0.25">
      <c r="B236" s="29" t="s">
        <v>265</v>
      </c>
      <c r="C236" s="30" t="s">
        <v>319</v>
      </c>
      <c r="D236" s="31" t="s">
        <v>71</v>
      </c>
      <c r="E236" s="32">
        <v>0.05</v>
      </c>
      <c r="F236" s="19">
        <f t="shared" si="95"/>
        <v>60</v>
      </c>
      <c r="G236" s="32">
        <v>1</v>
      </c>
      <c r="H236" s="19">
        <f t="shared" si="96"/>
        <v>3</v>
      </c>
      <c r="I236" s="19"/>
      <c r="J236" s="78">
        <f>G236*(H236+I236)</f>
        <v>3</v>
      </c>
    </row>
    <row r="237" spans="2:10" ht="20.100000000000001" customHeight="1" x14ac:dyDescent="0.25">
      <c r="B237" s="29" t="s">
        <v>293</v>
      </c>
      <c r="C237" s="30" t="s">
        <v>335</v>
      </c>
      <c r="D237" s="31" t="s">
        <v>55</v>
      </c>
      <c r="E237" s="32">
        <v>1</v>
      </c>
      <c r="F237" s="19">
        <f t="shared" si="95"/>
        <v>19.16</v>
      </c>
      <c r="G237" s="32">
        <v>1</v>
      </c>
      <c r="H237" s="19">
        <f t="shared" si="96"/>
        <v>19.16</v>
      </c>
      <c r="I237" s="19"/>
      <c r="J237" s="78">
        <f>G237*(H237+I237)</f>
        <v>19.16</v>
      </c>
    </row>
    <row r="238" spans="2:10" ht="50.1" customHeight="1" x14ac:dyDescent="0.25">
      <c r="B238" s="29" t="s">
        <v>172</v>
      </c>
      <c r="C238" s="68" t="s">
        <v>149</v>
      </c>
      <c r="D238" s="31" t="s">
        <v>125</v>
      </c>
      <c r="E238" s="32">
        <v>0.16</v>
      </c>
      <c r="F238" s="19">
        <f t="shared" si="95"/>
        <v>120</v>
      </c>
      <c r="G238" s="32">
        <v>1</v>
      </c>
      <c r="H238" s="19">
        <f t="shared" si="96"/>
        <v>19.2</v>
      </c>
      <c r="I238" s="19"/>
      <c r="J238" s="78">
        <f t="shared" ref="J238" si="98">G238*(H238+I238)</f>
        <v>19.2</v>
      </c>
    </row>
    <row r="239" spans="2:10" ht="20.100000000000001" customHeight="1" x14ac:dyDescent="0.25">
      <c r="B239" s="29" t="s">
        <v>298</v>
      </c>
      <c r="C239" s="30" t="s">
        <v>137</v>
      </c>
      <c r="D239" s="31" t="s">
        <v>125</v>
      </c>
      <c r="E239" s="32">
        <v>0.15909999999999999</v>
      </c>
      <c r="F239" s="19">
        <f t="shared" si="95"/>
        <v>16.14</v>
      </c>
      <c r="G239" s="32">
        <v>1</v>
      </c>
      <c r="H239" s="19"/>
      <c r="I239" s="19">
        <f t="shared" ref="I239:I240" si="99">E239*F239</f>
        <v>2.5678739999999998</v>
      </c>
      <c r="J239" s="78">
        <f t="shared" ref="J239" si="100">G239*(H239+I239)</f>
        <v>2.5678739999999998</v>
      </c>
    </row>
    <row r="240" spans="2:10" ht="20.100000000000001" customHeight="1" x14ac:dyDescent="0.25">
      <c r="B240" s="29" t="s">
        <v>266</v>
      </c>
      <c r="C240" s="30" t="s">
        <v>133</v>
      </c>
      <c r="D240" s="31" t="s">
        <v>125</v>
      </c>
      <c r="E240" s="32">
        <v>0.15909999999999999</v>
      </c>
      <c r="F240" s="19">
        <f t="shared" si="95"/>
        <v>12.7</v>
      </c>
      <c r="G240" s="32">
        <v>1</v>
      </c>
      <c r="H240" s="19"/>
      <c r="I240" s="19">
        <f t="shared" si="99"/>
        <v>2.0205699999999998</v>
      </c>
      <c r="J240" s="78">
        <f>G240*(H240+I240)</f>
        <v>2.0205699999999998</v>
      </c>
    </row>
    <row r="241" spans="2:10" ht="20.100000000000001" customHeight="1" x14ac:dyDescent="0.25">
      <c r="B241" s="29"/>
      <c r="C241" s="33" t="s">
        <v>135</v>
      </c>
      <c r="D241" s="31"/>
      <c r="E241" s="31"/>
      <c r="F241" s="19"/>
      <c r="G241" s="32"/>
      <c r="H241" s="19"/>
      <c r="I241" s="19"/>
      <c r="J241" s="78"/>
    </row>
    <row r="242" spans="2:10" ht="20.100000000000001" customHeight="1" x14ac:dyDescent="0.25">
      <c r="B242" s="29"/>
      <c r="C242" s="33" t="s">
        <v>136</v>
      </c>
      <c r="D242" s="31"/>
      <c r="E242" s="32"/>
      <c r="F242" s="19"/>
      <c r="G242" s="32"/>
      <c r="H242" s="19"/>
      <c r="I242" s="19"/>
      <c r="J242" s="78"/>
    </row>
    <row r="243" spans="2:10" ht="20.100000000000001" customHeight="1" x14ac:dyDescent="0.25">
      <c r="B243" s="29"/>
      <c r="C243" s="33" t="s">
        <v>392</v>
      </c>
      <c r="D243" s="31"/>
      <c r="E243" s="32"/>
      <c r="F243" s="19"/>
      <c r="G243" s="32"/>
      <c r="H243" s="19">
        <f>SUM(H235:H242)</f>
        <v>42.599999999999994</v>
      </c>
      <c r="I243" s="19">
        <f>SUM(I235:I242)</f>
        <v>4.5884439999999991</v>
      </c>
      <c r="J243" s="78">
        <f>SUM(H243:I243)</f>
        <v>47.18844399999999</v>
      </c>
    </row>
    <row r="244" spans="2:10" ht="20.100000000000001" customHeight="1" thickBot="1" x14ac:dyDescent="0.3">
      <c r="B244" s="34"/>
      <c r="C244" s="35"/>
      <c r="D244" s="35"/>
      <c r="E244" s="35"/>
      <c r="F244" s="56"/>
      <c r="G244" s="37"/>
      <c r="H244" s="57"/>
      <c r="I244" s="57"/>
      <c r="J244" s="114"/>
    </row>
    <row r="245" spans="2:10" ht="20.100000000000001" customHeight="1" x14ac:dyDescent="0.25">
      <c r="B245" s="44" t="s">
        <v>46</v>
      </c>
      <c r="C245" s="45" t="s">
        <v>139</v>
      </c>
      <c r="D245" s="46" t="s">
        <v>45</v>
      </c>
      <c r="E245" s="126"/>
      <c r="F245" s="127"/>
      <c r="G245" s="128"/>
      <c r="H245" s="47">
        <f>H254</f>
        <v>23.439999999999998</v>
      </c>
      <c r="I245" s="47">
        <f>I254</f>
        <v>4.5884439999999991</v>
      </c>
      <c r="J245" s="110">
        <f>J254</f>
        <v>28.028443999999997</v>
      </c>
    </row>
    <row r="246" spans="2:10" ht="20.100000000000001" customHeight="1" x14ac:dyDescent="0.25">
      <c r="B246" s="43" t="s">
        <v>132</v>
      </c>
      <c r="C246" s="103" t="s">
        <v>138</v>
      </c>
      <c r="D246" s="104"/>
      <c r="E246" s="104"/>
      <c r="F246" s="105"/>
      <c r="G246" s="105"/>
      <c r="H246" s="106"/>
      <c r="I246" s="106"/>
      <c r="J246" s="108"/>
    </row>
    <row r="247" spans="2:10" ht="20.100000000000001" customHeight="1" x14ac:dyDescent="0.25">
      <c r="B247" s="29" t="s">
        <v>286</v>
      </c>
      <c r="C247" s="30" t="s">
        <v>324</v>
      </c>
      <c r="D247" s="31" t="s">
        <v>165</v>
      </c>
      <c r="E247" s="32">
        <v>2</v>
      </c>
      <c r="F247" s="19">
        <f>VLOOKUP(B247,atual1,6,FALSE)</f>
        <v>0.62</v>
      </c>
      <c r="G247" s="32">
        <v>1</v>
      </c>
      <c r="H247" s="19">
        <f t="shared" ref="H247:H249" si="101">E247*F247</f>
        <v>1.24</v>
      </c>
      <c r="I247" s="19"/>
      <c r="J247" s="78">
        <f t="shared" ref="J247" si="102">G247*(H247+I247)</f>
        <v>1.24</v>
      </c>
    </row>
    <row r="248" spans="2:10" ht="20.100000000000001" customHeight="1" x14ac:dyDescent="0.25">
      <c r="B248" s="29" t="s">
        <v>265</v>
      </c>
      <c r="C248" s="30" t="s">
        <v>319</v>
      </c>
      <c r="D248" s="31" t="s">
        <v>71</v>
      </c>
      <c r="E248" s="32">
        <v>0.05</v>
      </c>
      <c r="F248" s="19">
        <f>VLOOKUP(B248,atual1,6,FALSE)</f>
        <v>60</v>
      </c>
      <c r="G248" s="32">
        <v>1</v>
      </c>
      <c r="H248" s="19">
        <f t="shared" si="101"/>
        <v>3</v>
      </c>
      <c r="I248" s="19"/>
      <c r="J248" s="78">
        <f>G248*(H248+I248)</f>
        <v>3</v>
      </c>
    </row>
    <row r="249" spans="2:10" ht="50.1" customHeight="1" x14ac:dyDescent="0.25">
      <c r="B249" s="29" t="s">
        <v>172</v>
      </c>
      <c r="C249" s="68" t="s">
        <v>149</v>
      </c>
      <c r="D249" s="31" t="s">
        <v>125</v>
      </c>
      <c r="E249" s="32">
        <v>0.16</v>
      </c>
      <c r="F249" s="19">
        <f>VLOOKUP(B249,atual1,6,FALSE)</f>
        <v>120</v>
      </c>
      <c r="G249" s="32">
        <v>1</v>
      </c>
      <c r="H249" s="19">
        <f t="shared" si="101"/>
        <v>19.2</v>
      </c>
      <c r="I249" s="19"/>
      <c r="J249" s="78">
        <f t="shared" ref="J249" si="103">G249*(H249+I249)</f>
        <v>19.2</v>
      </c>
    </row>
    <row r="250" spans="2:10" ht="20.100000000000001" customHeight="1" x14ac:dyDescent="0.25">
      <c r="B250" s="29" t="s">
        <v>298</v>
      </c>
      <c r="C250" s="30" t="s">
        <v>137</v>
      </c>
      <c r="D250" s="31" t="s">
        <v>125</v>
      </c>
      <c r="E250" s="32">
        <v>0.15909999999999999</v>
      </c>
      <c r="F250" s="19">
        <f>VLOOKUP(B250,atual1,6,FALSE)</f>
        <v>16.14</v>
      </c>
      <c r="G250" s="32">
        <v>1</v>
      </c>
      <c r="H250" s="19"/>
      <c r="I250" s="19">
        <f t="shared" ref="I250:I251" si="104">E250*F250</f>
        <v>2.5678739999999998</v>
      </c>
      <c r="J250" s="78">
        <f t="shared" ref="J250" si="105">G250*(H250+I250)</f>
        <v>2.5678739999999998</v>
      </c>
    </row>
    <row r="251" spans="2:10" ht="20.100000000000001" customHeight="1" x14ac:dyDescent="0.25">
      <c r="B251" s="29" t="s">
        <v>266</v>
      </c>
      <c r="C251" s="30" t="s">
        <v>133</v>
      </c>
      <c r="D251" s="31" t="s">
        <v>125</v>
      </c>
      <c r="E251" s="32">
        <v>0.15909999999999999</v>
      </c>
      <c r="F251" s="19">
        <f>VLOOKUP(B251,atual1,6,FALSE)</f>
        <v>12.7</v>
      </c>
      <c r="G251" s="32">
        <v>1</v>
      </c>
      <c r="H251" s="19"/>
      <c r="I251" s="19">
        <f t="shared" si="104"/>
        <v>2.0205699999999998</v>
      </c>
      <c r="J251" s="78">
        <f>G251*(H251+I251)</f>
        <v>2.0205699999999998</v>
      </c>
    </row>
    <row r="252" spans="2:10" ht="20.100000000000001" customHeight="1" x14ac:dyDescent="0.25">
      <c r="B252" s="29"/>
      <c r="C252" s="33" t="s">
        <v>135</v>
      </c>
      <c r="D252" s="31"/>
      <c r="E252" s="32"/>
      <c r="F252" s="19"/>
      <c r="G252" s="32"/>
      <c r="H252" s="19"/>
      <c r="I252" s="19"/>
      <c r="J252" s="78"/>
    </row>
    <row r="253" spans="2:10" ht="20.100000000000001" customHeight="1" x14ac:dyDescent="0.25">
      <c r="B253" s="29"/>
      <c r="C253" s="33" t="s">
        <v>136</v>
      </c>
      <c r="D253" s="31"/>
      <c r="E253" s="32"/>
      <c r="F253" s="19"/>
      <c r="G253" s="32"/>
      <c r="H253" s="19"/>
      <c r="I253" s="19"/>
      <c r="J253" s="78"/>
    </row>
    <row r="254" spans="2:10" ht="20.100000000000001" customHeight="1" x14ac:dyDescent="0.25">
      <c r="B254" s="29"/>
      <c r="C254" s="33" t="s">
        <v>392</v>
      </c>
      <c r="D254" s="31"/>
      <c r="E254" s="32"/>
      <c r="F254" s="19"/>
      <c r="G254" s="32"/>
      <c r="H254" s="19">
        <f>SUM(H246:H253)</f>
        <v>23.439999999999998</v>
      </c>
      <c r="I254" s="19">
        <f>SUM(I246:I253)</f>
        <v>4.5884439999999991</v>
      </c>
      <c r="J254" s="78">
        <f>SUM(H253:I254)</f>
        <v>28.028443999999997</v>
      </c>
    </row>
    <row r="255" spans="2:10" ht="20.100000000000001" customHeight="1" thickBot="1" x14ac:dyDescent="0.3">
      <c r="B255" s="34"/>
      <c r="C255" s="35"/>
      <c r="D255" s="36"/>
      <c r="E255" s="37"/>
      <c r="F255" s="20"/>
      <c r="G255" s="37"/>
      <c r="H255" s="60"/>
      <c r="I255" s="60"/>
      <c r="J255" s="117"/>
    </row>
    <row r="256" spans="2:10" ht="20.100000000000001" customHeight="1" x14ac:dyDescent="0.25">
      <c r="B256" s="44" t="s">
        <v>224</v>
      </c>
      <c r="C256" s="45" t="s">
        <v>223</v>
      </c>
      <c r="D256" s="46" t="s">
        <v>45</v>
      </c>
      <c r="E256" s="126"/>
      <c r="F256" s="127"/>
      <c r="G256" s="128"/>
      <c r="H256" s="47">
        <f>H261</f>
        <v>44.375999999999998</v>
      </c>
      <c r="I256" s="47">
        <f>I261</f>
        <v>30.124000000000002</v>
      </c>
      <c r="J256" s="110">
        <f>J261</f>
        <v>74.5</v>
      </c>
    </row>
    <row r="257" spans="2:10" ht="20.100000000000001" customHeight="1" x14ac:dyDescent="0.25">
      <c r="B257" s="43" t="s">
        <v>132</v>
      </c>
      <c r="C257" s="103" t="s">
        <v>138</v>
      </c>
      <c r="D257" s="104"/>
      <c r="E257" s="104"/>
      <c r="F257" s="105"/>
      <c r="G257" s="105"/>
      <c r="H257" s="106"/>
      <c r="I257" s="106"/>
      <c r="J257" s="108"/>
    </row>
    <row r="258" spans="2:10" ht="50.1" customHeight="1" x14ac:dyDescent="0.25">
      <c r="B258" s="29" t="s">
        <v>362</v>
      </c>
      <c r="C258" s="68" t="s">
        <v>294</v>
      </c>
      <c r="D258" s="31" t="s">
        <v>45</v>
      </c>
      <c r="E258" s="32">
        <v>73.959999999999994</v>
      </c>
      <c r="F258" s="19">
        <f>VLOOKUP(B258,atual1,6,FALSE)</f>
        <v>75.31</v>
      </c>
      <c r="G258" s="32">
        <v>1</v>
      </c>
      <c r="H258" s="19">
        <f>E258*0.6</f>
        <v>44.375999999999998</v>
      </c>
      <c r="I258" s="19">
        <f>F258*0.4</f>
        <v>30.124000000000002</v>
      </c>
      <c r="J258" s="78">
        <f t="shared" ref="J258" si="106">G258*(H258+I258)</f>
        <v>74.5</v>
      </c>
    </row>
    <row r="259" spans="2:10" ht="20.100000000000001" customHeight="1" x14ac:dyDescent="0.25">
      <c r="B259" s="29"/>
      <c r="C259" s="33" t="s">
        <v>135</v>
      </c>
      <c r="D259" s="31"/>
      <c r="E259" s="32"/>
      <c r="F259" s="19"/>
      <c r="G259" s="32"/>
      <c r="H259" s="19"/>
      <c r="I259" s="19"/>
      <c r="J259" s="78"/>
    </row>
    <row r="260" spans="2:10" ht="20.100000000000001" customHeight="1" x14ac:dyDescent="0.25">
      <c r="B260" s="29"/>
      <c r="C260" s="33" t="s">
        <v>136</v>
      </c>
      <c r="D260" s="31"/>
      <c r="E260" s="32"/>
      <c r="F260" s="19"/>
      <c r="G260" s="32"/>
      <c r="H260" s="19"/>
      <c r="I260" s="19"/>
      <c r="J260" s="78"/>
    </row>
    <row r="261" spans="2:10" ht="20.100000000000001" customHeight="1" x14ac:dyDescent="0.25">
      <c r="B261" s="29"/>
      <c r="C261" s="33" t="s">
        <v>392</v>
      </c>
      <c r="D261" s="31"/>
      <c r="E261" s="32"/>
      <c r="F261" s="19"/>
      <c r="G261" s="32"/>
      <c r="H261" s="19">
        <f>SUM(H257:H260)</f>
        <v>44.375999999999998</v>
      </c>
      <c r="I261" s="19">
        <f>SUM(I257:I260)</f>
        <v>30.124000000000002</v>
      </c>
      <c r="J261" s="78">
        <f>SUM(H260:I261)</f>
        <v>74.5</v>
      </c>
    </row>
    <row r="262" spans="2:10" ht="20.100000000000001" customHeight="1" x14ac:dyDescent="0.25">
      <c r="B262" s="29"/>
      <c r="C262" s="30"/>
      <c r="D262" s="30"/>
      <c r="E262" s="30"/>
      <c r="F262" s="58"/>
      <c r="G262" s="32"/>
      <c r="H262" s="59"/>
      <c r="I262" s="59"/>
      <c r="J262" s="115"/>
    </row>
    <row r="263" spans="2:10" s="4" customFormat="1" ht="20.100000000000001" customHeight="1" thickBot="1" x14ac:dyDescent="0.3">
      <c r="B263" s="48"/>
      <c r="C263" s="70" t="s">
        <v>14</v>
      </c>
      <c r="D263" s="49"/>
      <c r="E263" s="49"/>
      <c r="F263" s="50"/>
      <c r="G263" s="51"/>
      <c r="H263" s="52"/>
      <c r="I263" s="52"/>
      <c r="J263" s="116">
        <f>J256+J245+J233</f>
        <v>149.71688799999998</v>
      </c>
    </row>
    <row r="264" spans="2:10" ht="20.100000000000001" customHeight="1" thickBot="1" x14ac:dyDescent="0.3">
      <c r="B264" s="23" t="s">
        <v>47</v>
      </c>
      <c r="C264" s="24" t="s">
        <v>48</v>
      </c>
      <c r="D264" s="25"/>
      <c r="E264" s="25"/>
      <c r="F264" s="26"/>
      <c r="G264" s="27"/>
      <c r="H264" s="28"/>
      <c r="I264" s="28"/>
      <c r="J264" s="112"/>
    </row>
    <row r="265" spans="2:10" ht="20.100000000000001" customHeight="1" x14ac:dyDescent="0.25">
      <c r="B265" s="44" t="s">
        <v>49</v>
      </c>
      <c r="C265" s="45" t="s">
        <v>50</v>
      </c>
      <c r="D265" s="46" t="s">
        <v>9</v>
      </c>
      <c r="E265" s="126"/>
      <c r="F265" s="127"/>
      <c r="G265" s="128"/>
      <c r="H265" s="47">
        <f>H276</f>
        <v>222.92444444444442</v>
      </c>
      <c r="I265" s="47">
        <f>I276</f>
        <v>28.84</v>
      </c>
      <c r="J265" s="110">
        <f>J276</f>
        <v>251.76444444444442</v>
      </c>
    </row>
    <row r="266" spans="2:10" ht="20.100000000000001" customHeight="1" x14ac:dyDescent="0.25">
      <c r="B266" s="43" t="s">
        <v>132</v>
      </c>
      <c r="C266" s="103" t="s">
        <v>138</v>
      </c>
      <c r="D266" s="104"/>
      <c r="E266" s="104"/>
      <c r="F266" s="105"/>
      <c r="G266" s="105"/>
      <c r="H266" s="106"/>
      <c r="I266" s="106"/>
      <c r="J266" s="108"/>
    </row>
    <row r="267" spans="2:10" ht="20.100000000000001" customHeight="1" x14ac:dyDescent="0.25">
      <c r="B267" s="29" t="s">
        <v>286</v>
      </c>
      <c r="C267" s="30" t="s">
        <v>324</v>
      </c>
      <c r="D267" s="31" t="s">
        <v>165</v>
      </c>
      <c r="E267" s="32">
        <v>12</v>
      </c>
      <c r="F267" s="19">
        <f t="shared" ref="F267:F273" si="107">VLOOKUP(B267,atual1,6,FALSE)</f>
        <v>0.62</v>
      </c>
      <c r="G267" s="32">
        <v>1</v>
      </c>
      <c r="H267" s="19">
        <f t="shared" ref="H267:H271" si="108">E267*F267</f>
        <v>7.4399999999999995</v>
      </c>
      <c r="I267" s="19"/>
      <c r="J267" s="78">
        <f t="shared" ref="J267" si="109">G267*(H267+I267)</f>
        <v>7.4399999999999995</v>
      </c>
    </row>
    <row r="268" spans="2:10" ht="20.100000000000001" customHeight="1" x14ac:dyDescent="0.25">
      <c r="B268" s="29" t="s">
        <v>265</v>
      </c>
      <c r="C268" s="30" t="s">
        <v>319</v>
      </c>
      <c r="D268" s="31" t="s">
        <v>71</v>
      </c>
      <c r="E268" s="32">
        <v>0.1</v>
      </c>
      <c r="F268" s="19">
        <f t="shared" si="107"/>
        <v>60</v>
      </c>
      <c r="G268" s="32">
        <v>1</v>
      </c>
      <c r="H268" s="19">
        <f t="shared" si="108"/>
        <v>6</v>
      </c>
      <c r="I268" s="19"/>
      <c r="J268" s="78">
        <f>G268*(H268+I268)</f>
        <v>6</v>
      </c>
    </row>
    <row r="269" spans="2:10" ht="50.1" customHeight="1" x14ac:dyDescent="0.25">
      <c r="B269" s="29" t="s">
        <v>271</v>
      </c>
      <c r="C269" s="68" t="s">
        <v>327</v>
      </c>
      <c r="D269" s="31" t="s">
        <v>269</v>
      </c>
      <c r="E269" s="32">
        <v>2</v>
      </c>
      <c r="F269" s="19">
        <f t="shared" si="107"/>
        <v>10.92</v>
      </c>
      <c r="G269" s="32">
        <v>1</v>
      </c>
      <c r="H269" s="19">
        <f t="shared" si="108"/>
        <v>21.84</v>
      </c>
      <c r="I269" s="19"/>
      <c r="J269" s="78">
        <f t="shared" ref="J269" si="110">G269*(H269+I269)</f>
        <v>21.84</v>
      </c>
    </row>
    <row r="270" spans="2:10" ht="20.100000000000001" customHeight="1" x14ac:dyDescent="0.25">
      <c r="B270" s="29" t="s">
        <v>169</v>
      </c>
      <c r="C270" s="30" t="s">
        <v>170</v>
      </c>
      <c r="D270" s="31" t="s">
        <v>125</v>
      </c>
      <c r="E270" s="32">
        <v>1</v>
      </c>
      <c r="F270" s="19">
        <f t="shared" si="107"/>
        <v>104.44444444444444</v>
      </c>
      <c r="G270" s="32">
        <v>1</v>
      </c>
      <c r="H270" s="19">
        <f t="shared" si="108"/>
        <v>104.44444444444444</v>
      </c>
      <c r="I270" s="19"/>
      <c r="J270" s="78">
        <f t="shared" ref="J270:J272" si="111">G270*(H270+I270)</f>
        <v>104.44444444444444</v>
      </c>
    </row>
    <row r="271" spans="2:10" ht="20.100000000000001" customHeight="1" x14ac:dyDescent="0.25">
      <c r="B271" s="29" t="s">
        <v>296</v>
      </c>
      <c r="C271" s="30" t="s">
        <v>255</v>
      </c>
      <c r="D271" s="31" t="s">
        <v>55</v>
      </c>
      <c r="E271" s="32">
        <v>16</v>
      </c>
      <c r="F271" s="19">
        <f t="shared" si="107"/>
        <v>5.2</v>
      </c>
      <c r="G271" s="32">
        <v>1</v>
      </c>
      <c r="H271" s="19">
        <f t="shared" si="108"/>
        <v>83.2</v>
      </c>
      <c r="I271" s="19"/>
      <c r="J271" s="78">
        <f t="shared" si="111"/>
        <v>83.2</v>
      </c>
    </row>
    <row r="272" spans="2:10" ht="20.100000000000001" customHeight="1" x14ac:dyDescent="0.25">
      <c r="B272" s="29" t="s">
        <v>298</v>
      </c>
      <c r="C272" s="30" t="s">
        <v>137</v>
      </c>
      <c r="D272" s="31" t="s">
        <v>125</v>
      </c>
      <c r="E272" s="32">
        <v>1</v>
      </c>
      <c r="F272" s="19">
        <f t="shared" si="107"/>
        <v>16.14</v>
      </c>
      <c r="G272" s="32">
        <v>1</v>
      </c>
      <c r="H272" s="19"/>
      <c r="I272" s="19">
        <f t="shared" ref="I272:I273" si="112">E272*F272</f>
        <v>16.14</v>
      </c>
      <c r="J272" s="78">
        <f t="shared" si="111"/>
        <v>16.14</v>
      </c>
    </row>
    <row r="273" spans="2:10" ht="20.100000000000001" customHeight="1" x14ac:dyDescent="0.25">
      <c r="B273" s="29" t="s">
        <v>266</v>
      </c>
      <c r="C273" s="30" t="s">
        <v>133</v>
      </c>
      <c r="D273" s="31" t="s">
        <v>125</v>
      </c>
      <c r="E273" s="32">
        <v>1</v>
      </c>
      <c r="F273" s="19">
        <f t="shared" si="107"/>
        <v>12.7</v>
      </c>
      <c r="G273" s="32">
        <v>1</v>
      </c>
      <c r="H273" s="19"/>
      <c r="I273" s="19">
        <f t="shared" si="112"/>
        <v>12.7</v>
      </c>
      <c r="J273" s="78">
        <f>G273*(H273+I273)</f>
        <v>12.7</v>
      </c>
    </row>
    <row r="274" spans="2:10" ht="20.100000000000001" customHeight="1" x14ac:dyDescent="0.25">
      <c r="B274" s="29"/>
      <c r="C274" s="33" t="s">
        <v>135</v>
      </c>
      <c r="D274" s="31"/>
      <c r="E274" s="32"/>
      <c r="F274" s="19"/>
      <c r="G274" s="32"/>
      <c r="H274" s="19"/>
      <c r="I274" s="19"/>
      <c r="J274" s="78"/>
    </row>
    <row r="275" spans="2:10" ht="20.100000000000001" customHeight="1" x14ac:dyDescent="0.25">
      <c r="B275" s="29"/>
      <c r="C275" s="33" t="s">
        <v>136</v>
      </c>
      <c r="D275" s="31"/>
      <c r="E275" s="32"/>
      <c r="F275" s="19"/>
      <c r="G275" s="32"/>
      <c r="H275" s="19"/>
      <c r="I275" s="19"/>
      <c r="J275" s="78"/>
    </row>
    <row r="276" spans="2:10" ht="20.100000000000001" customHeight="1" x14ac:dyDescent="0.25">
      <c r="B276" s="29"/>
      <c r="C276" s="33" t="s">
        <v>392</v>
      </c>
      <c r="D276" s="31"/>
      <c r="E276" s="32"/>
      <c r="F276" s="19"/>
      <c r="G276" s="32"/>
      <c r="H276" s="19">
        <f>SUM(H267:H275)</f>
        <v>222.92444444444442</v>
      </c>
      <c r="I276" s="19">
        <f>SUM(I267:I275)</f>
        <v>28.84</v>
      </c>
      <c r="J276" s="78">
        <f>SUM(H275:I276)</f>
        <v>251.76444444444442</v>
      </c>
    </row>
    <row r="277" spans="2:10" ht="20.100000000000001" customHeight="1" x14ac:dyDescent="0.25">
      <c r="B277" s="29"/>
      <c r="C277" s="30"/>
      <c r="D277" s="31"/>
      <c r="E277" s="32"/>
      <c r="F277" s="19"/>
      <c r="G277" s="32"/>
      <c r="H277" s="19"/>
      <c r="I277" s="19"/>
      <c r="J277" s="78"/>
    </row>
    <row r="278" spans="2:10" ht="20.100000000000001" customHeight="1" thickBot="1" x14ac:dyDescent="0.3">
      <c r="B278" s="48"/>
      <c r="C278" s="70" t="s">
        <v>14</v>
      </c>
      <c r="D278" s="49"/>
      <c r="E278" s="49"/>
      <c r="F278" s="50"/>
      <c r="G278" s="51"/>
      <c r="H278" s="52"/>
      <c r="I278" s="52"/>
      <c r="J278" s="116">
        <f>J265</f>
        <v>251.76444444444442</v>
      </c>
    </row>
    <row r="279" spans="2:10" ht="20.100000000000001" customHeight="1" thickBot="1" x14ac:dyDescent="0.3">
      <c r="B279" s="23" t="s">
        <v>51</v>
      </c>
      <c r="C279" s="24" t="s">
        <v>52</v>
      </c>
      <c r="D279" s="25"/>
      <c r="E279" s="25"/>
      <c r="F279" s="26"/>
      <c r="G279" s="27"/>
      <c r="H279" s="28"/>
      <c r="I279" s="28"/>
      <c r="J279" s="112"/>
    </row>
    <row r="280" spans="2:10" ht="20.100000000000001" customHeight="1" x14ac:dyDescent="0.25">
      <c r="B280" s="44" t="s">
        <v>53</v>
      </c>
      <c r="C280" s="45" t="s">
        <v>54</v>
      </c>
      <c r="D280" s="46" t="s">
        <v>55</v>
      </c>
      <c r="E280" s="126"/>
      <c r="F280" s="127"/>
      <c r="G280" s="128"/>
      <c r="H280" s="47">
        <f>H293</f>
        <v>110.07419999999999</v>
      </c>
      <c r="I280" s="47">
        <f>I293</f>
        <v>17.109999892399998</v>
      </c>
      <c r="J280" s="110">
        <f>J293</f>
        <v>127.18419989239999</v>
      </c>
    </row>
    <row r="281" spans="2:10" ht="20.100000000000001" customHeight="1" x14ac:dyDescent="0.25">
      <c r="B281" s="43" t="s">
        <v>132</v>
      </c>
      <c r="C281" s="103" t="s">
        <v>138</v>
      </c>
      <c r="D281" s="104"/>
      <c r="E281" s="104"/>
      <c r="F281" s="105"/>
      <c r="G281" s="105"/>
      <c r="H281" s="106"/>
      <c r="I281" s="106"/>
      <c r="J281" s="108"/>
    </row>
    <row r="282" spans="2:10" ht="50.1" customHeight="1" x14ac:dyDescent="0.25">
      <c r="B282" s="29" t="s">
        <v>171</v>
      </c>
      <c r="C282" s="68" t="s">
        <v>336</v>
      </c>
      <c r="D282" s="31" t="s">
        <v>71</v>
      </c>
      <c r="E282" s="32">
        <v>2.5000000000000001E-2</v>
      </c>
      <c r="F282" s="19">
        <f t="shared" ref="F282:F290" si="113">VLOOKUP(B282,atual1,6,FALSE)</f>
        <v>371.42</v>
      </c>
      <c r="G282" s="32">
        <v>1</v>
      </c>
      <c r="H282" s="19">
        <f t="shared" ref="H282:H287" si="114">E282*F282</f>
        <v>9.2855000000000008</v>
      </c>
      <c r="I282" s="19"/>
      <c r="J282" s="78">
        <f t="shared" ref="J282:J289" si="115">G282*(H282+I282)</f>
        <v>9.2855000000000008</v>
      </c>
    </row>
    <row r="283" spans="2:10" ht="50.1" customHeight="1" x14ac:dyDescent="0.25">
      <c r="B283" s="29" t="s">
        <v>317</v>
      </c>
      <c r="C283" s="68" t="s">
        <v>158</v>
      </c>
      <c r="D283" s="31" t="s">
        <v>9</v>
      </c>
      <c r="E283" s="32">
        <v>0.16</v>
      </c>
      <c r="F283" s="19">
        <f t="shared" si="113"/>
        <v>34.4</v>
      </c>
      <c r="G283" s="32">
        <v>1</v>
      </c>
      <c r="H283" s="19">
        <f t="shared" si="114"/>
        <v>5.5039999999999996</v>
      </c>
      <c r="I283" s="19"/>
      <c r="J283" s="78">
        <f t="shared" si="115"/>
        <v>5.5039999999999996</v>
      </c>
    </row>
    <row r="284" spans="2:10" ht="20.100000000000001" customHeight="1" x14ac:dyDescent="0.25">
      <c r="B284" s="29" t="s">
        <v>180</v>
      </c>
      <c r="C284" s="30" t="s">
        <v>337</v>
      </c>
      <c r="D284" s="31" t="s">
        <v>45</v>
      </c>
      <c r="E284" s="32">
        <v>0.56000000000000005</v>
      </c>
      <c r="F284" s="19">
        <f t="shared" si="113"/>
        <v>17.27</v>
      </c>
      <c r="G284" s="32">
        <v>1</v>
      </c>
      <c r="H284" s="19">
        <f t="shared" si="114"/>
        <v>9.6712000000000007</v>
      </c>
      <c r="I284" s="19"/>
      <c r="J284" s="78">
        <f t="shared" si="115"/>
        <v>9.6712000000000007</v>
      </c>
    </row>
    <row r="285" spans="2:10" ht="50.1" customHeight="1" x14ac:dyDescent="0.25">
      <c r="B285" s="29" t="s">
        <v>285</v>
      </c>
      <c r="C285" s="68" t="s">
        <v>338</v>
      </c>
      <c r="D285" s="31" t="s">
        <v>55</v>
      </c>
      <c r="E285" s="32">
        <v>0.05</v>
      </c>
      <c r="F285" s="19">
        <f t="shared" si="113"/>
        <v>90.98</v>
      </c>
      <c r="G285" s="32">
        <v>1</v>
      </c>
      <c r="H285" s="19">
        <f t="shared" si="114"/>
        <v>4.5490000000000004</v>
      </c>
      <c r="I285" s="19"/>
      <c r="J285" s="78">
        <f t="shared" si="115"/>
        <v>4.5490000000000004</v>
      </c>
    </row>
    <row r="286" spans="2:10" ht="50.1" customHeight="1" x14ac:dyDescent="0.25">
      <c r="B286" s="29" t="s">
        <v>287</v>
      </c>
      <c r="C286" s="68" t="s">
        <v>371</v>
      </c>
      <c r="D286" s="31" t="s">
        <v>269</v>
      </c>
      <c r="E286" s="32">
        <v>0.25</v>
      </c>
      <c r="F286" s="19">
        <f t="shared" si="113"/>
        <v>4.29</v>
      </c>
      <c r="G286" s="32">
        <v>1</v>
      </c>
      <c r="H286" s="19">
        <f t="shared" si="114"/>
        <v>1.0725</v>
      </c>
      <c r="I286" s="19"/>
      <c r="J286" s="78">
        <f t="shared" si="115"/>
        <v>1.0725</v>
      </c>
    </row>
    <row r="287" spans="2:10" ht="50.1" customHeight="1" x14ac:dyDescent="0.25">
      <c r="B287" s="29" t="s">
        <v>172</v>
      </c>
      <c r="C287" s="68" t="s">
        <v>149</v>
      </c>
      <c r="D287" s="31" t="s">
        <v>125</v>
      </c>
      <c r="E287" s="32">
        <v>0.66659999999999997</v>
      </c>
      <c r="F287" s="19">
        <f t="shared" si="113"/>
        <v>120</v>
      </c>
      <c r="G287" s="32">
        <v>1</v>
      </c>
      <c r="H287" s="19">
        <f t="shared" si="114"/>
        <v>79.99199999999999</v>
      </c>
      <c r="I287" s="19"/>
      <c r="J287" s="78">
        <f t="shared" si="115"/>
        <v>79.99199999999999</v>
      </c>
    </row>
    <row r="288" spans="2:10" ht="20.100000000000001" customHeight="1" x14ac:dyDescent="0.25">
      <c r="B288" s="29" t="s">
        <v>275</v>
      </c>
      <c r="C288" s="30" t="s">
        <v>159</v>
      </c>
      <c r="D288" s="31" t="s">
        <v>125</v>
      </c>
      <c r="E288" s="32">
        <v>0.16666665999999999</v>
      </c>
      <c r="F288" s="19">
        <f t="shared" si="113"/>
        <v>16.14</v>
      </c>
      <c r="G288" s="32">
        <v>1</v>
      </c>
      <c r="H288" s="19"/>
      <c r="I288" s="19">
        <f>E288*F288</f>
        <v>2.6899998923999999</v>
      </c>
      <c r="J288" s="78">
        <f t="shared" si="115"/>
        <v>2.6899998923999999</v>
      </c>
    </row>
    <row r="289" spans="2:10" ht="20.100000000000001" customHeight="1" x14ac:dyDescent="0.25">
      <c r="B289" s="29" t="s">
        <v>298</v>
      </c>
      <c r="C289" s="30" t="s">
        <v>137</v>
      </c>
      <c r="D289" s="31" t="s">
        <v>125</v>
      </c>
      <c r="E289" s="32">
        <v>0.5</v>
      </c>
      <c r="F289" s="19">
        <f t="shared" si="113"/>
        <v>16.14</v>
      </c>
      <c r="G289" s="32">
        <v>1</v>
      </c>
      <c r="H289" s="19"/>
      <c r="I289" s="19">
        <f t="shared" ref="I289:I290" si="116">E289*F289</f>
        <v>8.07</v>
      </c>
      <c r="J289" s="78">
        <f t="shared" si="115"/>
        <v>8.07</v>
      </c>
    </row>
    <row r="290" spans="2:10" ht="20.100000000000001" customHeight="1" x14ac:dyDescent="0.25">
      <c r="B290" s="29" t="s">
        <v>266</v>
      </c>
      <c r="C290" s="30" t="s">
        <v>133</v>
      </c>
      <c r="D290" s="31" t="s">
        <v>125</v>
      </c>
      <c r="E290" s="32">
        <v>0.5</v>
      </c>
      <c r="F290" s="19">
        <f t="shared" si="113"/>
        <v>12.7</v>
      </c>
      <c r="G290" s="32">
        <v>1</v>
      </c>
      <c r="H290" s="19"/>
      <c r="I290" s="19">
        <f t="shared" si="116"/>
        <v>6.35</v>
      </c>
      <c r="J290" s="78">
        <f>G290*(H290+I290)</f>
        <v>6.35</v>
      </c>
    </row>
    <row r="291" spans="2:10" ht="20.100000000000001" customHeight="1" x14ac:dyDescent="0.25">
      <c r="B291" s="29"/>
      <c r="C291" s="33" t="s">
        <v>135</v>
      </c>
      <c r="D291" s="31"/>
      <c r="E291" s="32"/>
      <c r="F291" s="19"/>
      <c r="G291" s="32"/>
      <c r="H291" s="19"/>
      <c r="I291" s="19"/>
      <c r="J291" s="78"/>
    </row>
    <row r="292" spans="2:10" ht="20.100000000000001" customHeight="1" x14ac:dyDescent="0.25">
      <c r="B292" s="29"/>
      <c r="C292" s="33" t="s">
        <v>136</v>
      </c>
      <c r="D292" s="31"/>
      <c r="E292" s="32"/>
      <c r="F292" s="19"/>
      <c r="G292" s="32"/>
      <c r="H292" s="19"/>
      <c r="I292" s="19"/>
      <c r="J292" s="78"/>
    </row>
    <row r="293" spans="2:10" ht="20.100000000000001" customHeight="1" x14ac:dyDescent="0.25">
      <c r="B293" s="29"/>
      <c r="C293" s="33" t="s">
        <v>392</v>
      </c>
      <c r="D293" s="31"/>
      <c r="E293" s="32"/>
      <c r="F293" s="19"/>
      <c r="G293" s="32"/>
      <c r="H293" s="19">
        <f>SUM(H282:H292)</f>
        <v>110.07419999999999</v>
      </c>
      <c r="I293" s="19">
        <f>SUM(I288:I292)</f>
        <v>17.109999892399998</v>
      </c>
      <c r="J293" s="78">
        <f>SUM(H293:I293)</f>
        <v>127.18419989239999</v>
      </c>
    </row>
    <row r="294" spans="2:10" ht="20.100000000000001" customHeight="1" thickBot="1" x14ac:dyDescent="0.3">
      <c r="B294" s="34"/>
      <c r="C294" s="35"/>
      <c r="D294" s="35"/>
      <c r="E294" s="35"/>
      <c r="F294" s="56"/>
      <c r="G294" s="61"/>
      <c r="H294" s="57"/>
      <c r="I294" s="57"/>
      <c r="J294" s="114"/>
    </row>
    <row r="295" spans="2:10" ht="20.100000000000001" customHeight="1" x14ac:dyDescent="0.25">
      <c r="B295" s="44" t="s">
        <v>56</v>
      </c>
      <c r="C295" s="45" t="s">
        <v>57</v>
      </c>
      <c r="D295" s="46" t="s">
        <v>55</v>
      </c>
      <c r="E295" s="126"/>
      <c r="F295" s="127"/>
      <c r="G295" s="128"/>
      <c r="H295" s="47">
        <f>H309</f>
        <v>178.55074000000002</v>
      </c>
      <c r="I295" s="47">
        <f t="shared" ref="I295" si="117">I309</f>
        <v>17.109999892399998</v>
      </c>
      <c r="J295" s="110">
        <f>J309</f>
        <v>195.66073989240002</v>
      </c>
    </row>
    <row r="296" spans="2:10" ht="20.100000000000001" customHeight="1" x14ac:dyDescent="0.25">
      <c r="B296" s="43" t="s">
        <v>132</v>
      </c>
      <c r="C296" s="103" t="s">
        <v>138</v>
      </c>
      <c r="D296" s="104"/>
      <c r="E296" s="104"/>
      <c r="F296" s="105"/>
      <c r="G296" s="105"/>
      <c r="H296" s="106"/>
      <c r="I296" s="106"/>
      <c r="J296" s="108"/>
    </row>
    <row r="297" spans="2:10" ht="50.1" customHeight="1" x14ac:dyDescent="0.25">
      <c r="B297" s="29" t="s">
        <v>171</v>
      </c>
      <c r="C297" s="68" t="s">
        <v>336</v>
      </c>
      <c r="D297" s="31" t="s">
        <v>71</v>
      </c>
      <c r="E297" s="32">
        <f>(0.4*0.4*0.075)</f>
        <v>1.2000000000000002E-2</v>
      </c>
      <c r="F297" s="19">
        <f t="shared" ref="F297:F306" si="118">VLOOKUP(B297,atual1,6,FALSE)</f>
        <v>371.42</v>
      </c>
      <c r="G297" s="32">
        <v>1</v>
      </c>
      <c r="H297" s="19">
        <f t="shared" ref="H297:H303" si="119">E297*F297</f>
        <v>4.457040000000001</v>
      </c>
      <c r="I297" s="19"/>
      <c r="J297" s="78">
        <f t="shared" ref="J297:J305" si="120">G297*(H297+I297)</f>
        <v>4.457040000000001</v>
      </c>
    </row>
    <row r="298" spans="2:10" ht="50.1" customHeight="1" x14ac:dyDescent="0.25">
      <c r="B298" s="29" t="s">
        <v>317</v>
      </c>
      <c r="C298" s="68" t="s">
        <v>158</v>
      </c>
      <c r="D298" s="31" t="s">
        <v>9</v>
      </c>
      <c r="E298" s="32">
        <v>0.16</v>
      </c>
      <c r="F298" s="19">
        <f t="shared" si="118"/>
        <v>34.4</v>
      </c>
      <c r="G298" s="32">
        <v>1</v>
      </c>
      <c r="H298" s="19">
        <f t="shared" si="119"/>
        <v>5.5039999999999996</v>
      </c>
      <c r="I298" s="19"/>
      <c r="J298" s="78">
        <f t="shared" si="120"/>
        <v>5.5039999999999996</v>
      </c>
    </row>
    <row r="299" spans="2:10" ht="20.100000000000001" customHeight="1" x14ac:dyDescent="0.25">
      <c r="B299" s="29" t="s">
        <v>180</v>
      </c>
      <c r="C299" s="30" t="s">
        <v>337</v>
      </c>
      <c r="D299" s="31" t="s">
        <v>45</v>
      </c>
      <c r="E299" s="32">
        <v>0.56000000000000005</v>
      </c>
      <c r="F299" s="19">
        <f t="shared" si="118"/>
        <v>17.27</v>
      </c>
      <c r="G299" s="32">
        <v>1</v>
      </c>
      <c r="H299" s="19">
        <f t="shared" si="119"/>
        <v>9.6712000000000007</v>
      </c>
      <c r="I299" s="19"/>
      <c r="J299" s="78">
        <f t="shared" si="120"/>
        <v>9.6712000000000007</v>
      </c>
    </row>
    <row r="300" spans="2:10" ht="50.1" customHeight="1" x14ac:dyDescent="0.25">
      <c r="B300" s="29" t="s">
        <v>285</v>
      </c>
      <c r="C300" s="68" t="s">
        <v>338</v>
      </c>
      <c r="D300" s="31" t="s">
        <v>55</v>
      </c>
      <c r="E300" s="32">
        <v>0.05</v>
      </c>
      <c r="F300" s="19">
        <f t="shared" si="118"/>
        <v>90.98</v>
      </c>
      <c r="G300" s="32">
        <v>1</v>
      </c>
      <c r="H300" s="19">
        <f t="shared" si="119"/>
        <v>4.5490000000000004</v>
      </c>
      <c r="I300" s="19"/>
      <c r="J300" s="78">
        <f t="shared" si="120"/>
        <v>4.5490000000000004</v>
      </c>
    </row>
    <row r="301" spans="2:10" ht="50.1" customHeight="1" x14ac:dyDescent="0.25">
      <c r="B301" s="29" t="s">
        <v>287</v>
      </c>
      <c r="C301" s="68" t="s">
        <v>371</v>
      </c>
      <c r="D301" s="31" t="s">
        <v>269</v>
      </c>
      <c r="E301" s="32">
        <v>0.25</v>
      </c>
      <c r="F301" s="19">
        <f t="shared" si="118"/>
        <v>4.29</v>
      </c>
      <c r="G301" s="32">
        <v>1</v>
      </c>
      <c r="H301" s="19">
        <f t="shared" si="119"/>
        <v>1.0725</v>
      </c>
      <c r="I301" s="19"/>
      <c r="J301" s="78">
        <f t="shared" si="120"/>
        <v>1.0725</v>
      </c>
    </row>
    <row r="302" spans="2:10" ht="50.1" customHeight="1" x14ac:dyDescent="0.25">
      <c r="B302" s="29" t="s">
        <v>172</v>
      </c>
      <c r="C302" s="68" t="s">
        <v>149</v>
      </c>
      <c r="D302" s="31" t="s">
        <v>125</v>
      </c>
      <c r="E302" s="32">
        <v>0.66659999999999997</v>
      </c>
      <c r="F302" s="19">
        <f t="shared" si="118"/>
        <v>120</v>
      </c>
      <c r="G302" s="32">
        <v>1</v>
      </c>
      <c r="H302" s="19">
        <f t="shared" si="119"/>
        <v>79.99199999999999</v>
      </c>
      <c r="I302" s="19"/>
      <c r="J302" s="78">
        <f t="shared" si="120"/>
        <v>79.99199999999999</v>
      </c>
    </row>
    <row r="303" spans="2:10" ht="50.1" customHeight="1" x14ac:dyDescent="0.25">
      <c r="B303" s="129" t="s">
        <v>400</v>
      </c>
      <c r="C303" s="30" t="s">
        <v>399</v>
      </c>
      <c r="D303" s="31" t="s">
        <v>55</v>
      </c>
      <c r="E303" s="32">
        <v>1</v>
      </c>
      <c r="F303" s="19">
        <f t="shared" si="118"/>
        <v>73.305000000000007</v>
      </c>
      <c r="G303" s="32">
        <v>1</v>
      </c>
      <c r="H303" s="19">
        <f t="shared" si="119"/>
        <v>73.305000000000007</v>
      </c>
      <c r="I303" s="19"/>
      <c r="J303" s="78">
        <f t="shared" si="120"/>
        <v>73.305000000000007</v>
      </c>
    </row>
    <row r="304" spans="2:10" ht="20.100000000000001" customHeight="1" x14ac:dyDescent="0.25">
      <c r="B304" s="29" t="s">
        <v>275</v>
      </c>
      <c r="C304" s="30" t="s">
        <v>159</v>
      </c>
      <c r="D304" s="31" t="s">
        <v>125</v>
      </c>
      <c r="E304" s="32">
        <v>0.16666665999999999</v>
      </c>
      <c r="F304" s="19">
        <f t="shared" si="118"/>
        <v>16.14</v>
      </c>
      <c r="G304" s="32">
        <v>1</v>
      </c>
      <c r="H304" s="19"/>
      <c r="I304" s="19">
        <f>E304*F304</f>
        <v>2.6899998923999999</v>
      </c>
      <c r="J304" s="78">
        <f t="shared" si="120"/>
        <v>2.6899998923999999</v>
      </c>
    </row>
    <row r="305" spans="2:10" ht="20.100000000000001" customHeight="1" x14ac:dyDescent="0.25">
      <c r="B305" s="29" t="s">
        <v>298</v>
      </c>
      <c r="C305" s="30" t="s">
        <v>137</v>
      </c>
      <c r="D305" s="31" t="s">
        <v>125</v>
      </c>
      <c r="E305" s="32">
        <v>0.5</v>
      </c>
      <c r="F305" s="19">
        <f t="shared" si="118"/>
        <v>16.14</v>
      </c>
      <c r="G305" s="32">
        <v>1</v>
      </c>
      <c r="H305" s="19"/>
      <c r="I305" s="19">
        <f t="shared" ref="I305:I306" si="121">E305*F305</f>
        <v>8.07</v>
      </c>
      <c r="J305" s="78">
        <f t="shared" si="120"/>
        <v>8.07</v>
      </c>
    </row>
    <row r="306" spans="2:10" ht="20.100000000000001" customHeight="1" x14ac:dyDescent="0.25">
      <c r="B306" s="29" t="s">
        <v>266</v>
      </c>
      <c r="C306" s="30" t="s">
        <v>133</v>
      </c>
      <c r="D306" s="31" t="s">
        <v>125</v>
      </c>
      <c r="E306" s="32">
        <v>0.5</v>
      </c>
      <c r="F306" s="19">
        <f t="shared" si="118"/>
        <v>12.7</v>
      </c>
      <c r="G306" s="32">
        <v>1</v>
      </c>
      <c r="H306" s="19"/>
      <c r="I306" s="19">
        <f t="shared" si="121"/>
        <v>6.35</v>
      </c>
      <c r="J306" s="78">
        <f>G306*(H306+I306)</f>
        <v>6.35</v>
      </c>
    </row>
    <row r="307" spans="2:10" ht="20.100000000000001" customHeight="1" x14ac:dyDescent="0.25">
      <c r="B307" s="29"/>
      <c r="C307" s="33" t="s">
        <v>135</v>
      </c>
      <c r="D307" s="31"/>
      <c r="E307" s="32"/>
      <c r="F307" s="19"/>
      <c r="G307" s="32"/>
      <c r="H307" s="19"/>
      <c r="I307" s="19"/>
      <c r="J307" s="78"/>
    </row>
    <row r="308" spans="2:10" ht="20.100000000000001" customHeight="1" x14ac:dyDescent="0.25">
      <c r="B308" s="29"/>
      <c r="C308" s="33" t="s">
        <v>136</v>
      </c>
      <c r="D308" s="31"/>
      <c r="E308" s="32"/>
      <c r="F308" s="19"/>
      <c r="G308" s="32"/>
      <c r="H308" s="19"/>
      <c r="I308" s="19"/>
      <c r="J308" s="78"/>
    </row>
    <row r="309" spans="2:10" ht="20.100000000000001" customHeight="1" x14ac:dyDescent="0.25">
      <c r="B309" s="29"/>
      <c r="C309" s="33" t="s">
        <v>392</v>
      </c>
      <c r="D309" s="31"/>
      <c r="E309" s="32"/>
      <c r="F309" s="19"/>
      <c r="G309" s="32"/>
      <c r="H309" s="19">
        <f>SUM(H297:H308)</f>
        <v>178.55074000000002</v>
      </c>
      <c r="I309" s="19">
        <f>SUM(I304:I308)</f>
        <v>17.109999892399998</v>
      </c>
      <c r="J309" s="78">
        <f>SUM(H309:I309)</f>
        <v>195.66073989240002</v>
      </c>
    </row>
    <row r="310" spans="2:10" ht="20.100000000000001" customHeight="1" x14ac:dyDescent="0.25">
      <c r="B310" s="29"/>
      <c r="C310" s="30"/>
      <c r="D310" s="30"/>
      <c r="E310" s="30"/>
      <c r="F310" s="58"/>
      <c r="G310" s="62"/>
      <c r="H310" s="59"/>
      <c r="I310" s="59"/>
      <c r="J310" s="115"/>
    </row>
    <row r="311" spans="2:10" ht="20.100000000000001" customHeight="1" thickBot="1" x14ac:dyDescent="0.3">
      <c r="B311" s="34"/>
      <c r="C311" s="35"/>
      <c r="D311" s="35"/>
      <c r="E311" s="35"/>
      <c r="F311" s="56"/>
      <c r="G311" s="61"/>
      <c r="H311" s="57"/>
      <c r="I311" s="57"/>
      <c r="J311" s="114"/>
    </row>
    <row r="312" spans="2:10" ht="20.100000000000001" customHeight="1" x14ac:dyDescent="0.25">
      <c r="B312" s="44" t="s">
        <v>58</v>
      </c>
      <c r="C312" s="45" t="s">
        <v>59</v>
      </c>
      <c r="D312" s="46" t="s">
        <v>55</v>
      </c>
      <c r="E312" s="126"/>
      <c r="F312" s="127"/>
      <c r="G312" s="128"/>
      <c r="H312" s="47">
        <f>H328</f>
        <v>587.46751999999992</v>
      </c>
      <c r="I312" s="47">
        <f t="shared" ref="I312:J312" si="122">I328</f>
        <v>41.54</v>
      </c>
      <c r="J312" s="110">
        <f t="shared" si="122"/>
        <v>629.00751999999989</v>
      </c>
    </row>
    <row r="313" spans="2:10" ht="20.100000000000001" customHeight="1" x14ac:dyDescent="0.25">
      <c r="B313" s="43" t="s">
        <v>132</v>
      </c>
      <c r="C313" s="103" t="s">
        <v>138</v>
      </c>
      <c r="D313" s="104"/>
      <c r="E313" s="104"/>
      <c r="F313" s="105"/>
      <c r="G313" s="105"/>
      <c r="H313" s="106"/>
      <c r="I313" s="106"/>
      <c r="J313" s="108"/>
    </row>
    <row r="314" spans="2:10" ht="50.1" customHeight="1" x14ac:dyDescent="0.25">
      <c r="B314" s="29" t="s">
        <v>176</v>
      </c>
      <c r="C314" s="68" t="s">
        <v>339</v>
      </c>
      <c r="D314" s="31" t="s">
        <v>71</v>
      </c>
      <c r="E314" s="32">
        <f>(1.2*1.2*0.15)</f>
        <v>0.216</v>
      </c>
      <c r="F314" s="19">
        <f t="shared" ref="F314:F325" si="123">VLOOKUP(B314,atual1,6,FALSE)</f>
        <v>394.28</v>
      </c>
      <c r="G314" s="32">
        <v>1</v>
      </c>
      <c r="H314" s="19">
        <f t="shared" ref="H314:H323" si="124">E314*F314</f>
        <v>85.164479999999998</v>
      </c>
      <c r="I314" s="19"/>
      <c r="J314" s="78">
        <f t="shared" ref="J314:J324" si="125">G314*(H314+I314)</f>
        <v>85.164479999999998</v>
      </c>
    </row>
    <row r="315" spans="2:10" ht="20.100000000000001" customHeight="1" x14ac:dyDescent="0.25">
      <c r="B315" s="29" t="s">
        <v>174</v>
      </c>
      <c r="C315" s="30" t="s">
        <v>363</v>
      </c>
      <c r="D315" s="31" t="s">
        <v>165</v>
      </c>
      <c r="E315" s="32">
        <v>0.49</v>
      </c>
      <c r="F315" s="19">
        <f t="shared" si="123"/>
        <v>9.1199999999999992</v>
      </c>
      <c r="G315" s="32">
        <v>1</v>
      </c>
      <c r="H315" s="19">
        <f t="shared" si="124"/>
        <v>4.4687999999999999</v>
      </c>
      <c r="I315" s="19"/>
      <c r="J315" s="78">
        <f t="shared" si="125"/>
        <v>4.4687999999999999</v>
      </c>
    </row>
    <row r="316" spans="2:10" ht="20.100000000000001" customHeight="1" x14ac:dyDescent="0.25">
      <c r="B316" s="29" t="s">
        <v>175</v>
      </c>
      <c r="C316" s="30" t="s">
        <v>340</v>
      </c>
      <c r="D316" s="31" t="s">
        <v>165</v>
      </c>
      <c r="E316" s="32">
        <v>0.5</v>
      </c>
      <c r="F316" s="19">
        <f t="shared" si="123"/>
        <v>22.46</v>
      </c>
      <c r="G316" s="32">
        <v>1</v>
      </c>
      <c r="H316" s="19">
        <f t="shared" si="124"/>
        <v>11.23</v>
      </c>
      <c r="I316" s="19"/>
      <c r="J316" s="78">
        <f t="shared" si="125"/>
        <v>11.23</v>
      </c>
    </row>
    <row r="317" spans="2:10" ht="20.100000000000001" customHeight="1" x14ac:dyDescent="0.25">
      <c r="B317" s="29" t="s">
        <v>180</v>
      </c>
      <c r="C317" s="30" t="s">
        <v>337</v>
      </c>
      <c r="D317" s="31" t="s">
        <v>71</v>
      </c>
      <c r="E317" s="32">
        <v>2</v>
      </c>
      <c r="F317" s="19">
        <f t="shared" si="123"/>
        <v>17.27</v>
      </c>
      <c r="G317" s="32">
        <v>1</v>
      </c>
      <c r="H317" s="19">
        <f t="shared" si="124"/>
        <v>34.54</v>
      </c>
      <c r="I317" s="19"/>
      <c r="J317" s="78">
        <f t="shared" si="125"/>
        <v>34.54</v>
      </c>
    </row>
    <row r="318" spans="2:10" ht="50.1" customHeight="1" x14ac:dyDescent="0.25">
      <c r="B318" s="29" t="s">
        <v>285</v>
      </c>
      <c r="C318" s="68" t="s">
        <v>338</v>
      </c>
      <c r="D318" s="31" t="s">
        <v>55</v>
      </c>
      <c r="E318" s="32">
        <v>0.33800000000000002</v>
      </c>
      <c r="F318" s="19">
        <f t="shared" si="123"/>
        <v>90.98</v>
      </c>
      <c r="G318" s="32">
        <v>1</v>
      </c>
      <c r="H318" s="19">
        <f t="shared" si="124"/>
        <v>30.751240000000003</v>
      </c>
      <c r="I318" s="19"/>
      <c r="J318" s="78">
        <f t="shared" si="125"/>
        <v>30.751240000000003</v>
      </c>
    </row>
    <row r="319" spans="2:10" ht="50.1" customHeight="1" x14ac:dyDescent="0.25">
      <c r="B319" s="29" t="s">
        <v>287</v>
      </c>
      <c r="C319" s="68" t="s">
        <v>371</v>
      </c>
      <c r="D319" s="31" t="s">
        <v>269</v>
      </c>
      <c r="E319" s="32">
        <v>0.5</v>
      </c>
      <c r="F319" s="19">
        <f t="shared" si="123"/>
        <v>4.29</v>
      </c>
      <c r="G319" s="32">
        <v>1</v>
      </c>
      <c r="H319" s="19">
        <f t="shared" si="124"/>
        <v>2.145</v>
      </c>
      <c r="I319" s="19"/>
      <c r="J319" s="78">
        <f t="shared" ref="J319" si="126">G319*(H319+I319)</f>
        <v>2.145</v>
      </c>
    </row>
    <row r="320" spans="2:10" ht="20.100000000000001" customHeight="1" x14ac:dyDescent="0.25">
      <c r="B320" s="29" t="s">
        <v>177</v>
      </c>
      <c r="C320" s="30" t="s">
        <v>341</v>
      </c>
      <c r="D320" s="31" t="s">
        <v>165</v>
      </c>
      <c r="E320" s="32">
        <v>1</v>
      </c>
      <c r="F320" s="19">
        <f t="shared" si="123"/>
        <v>8.35</v>
      </c>
      <c r="G320" s="32">
        <v>1</v>
      </c>
      <c r="H320" s="19">
        <f t="shared" si="124"/>
        <v>8.35</v>
      </c>
      <c r="I320" s="19"/>
      <c r="J320" s="78">
        <f t="shared" si="125"/>
        <v>8.35</v>
      </c>
    </row>
    <row r="321" spans="2:10" ht="20.100000000000001" customHeight="1" x14ac:dyDescent="0.25">
      <c r="B321" s="29" t="s">
        <v>178</v>
      </c>
      <c r="C321" s="30" t="s">
        <v>342</v>
      </c>
      <c r="D321" s="31" t="s">
        <v>165</v>
      </c>
      <c r="E321" s="32">
        <v>30.04</v>
      </c>
      <c r="F321" s="19">
        <f t="shared" si="123"/>
        <v>8.35</v>
      </c>
      <c r="G321" s="32">
        <v>1</v>
      </c>
      <c r="H321" s="19">
        <f t="shared" si="124"/>
        <v>250.83399999999997</v>
      </c>
      <c r="I321" s="19"/>
      <c r="J321" s="78">
        <f t="shared" si="125"/>
        <v>250.83399999999997</v>
      </c>
    </row>
    <row r="322" spans="2:10" ht="50.1" customHeight="1" x14ac:dyDescent="0.25">
      <c r="B322" s="29" t="s">
        <v>172</v>
      </c>
      <c r="C322" s="68" t="s">
        <v>149</v>
      </c>
      <c r="D322" s="31" t="s">
        <v>125</v>
      </c>
      <c r="E322" s="32">
        <v>0.66659999999999997</v>
      </c>
      <c r="F322" s="19">
        <f t="shared" si="123"/>
        <v>120</v>
      </c>
      <c r="G322" s="32">
        <v>1</v>
      </c>
      <c r="H322" s="19">
        <f t="shared" si="124"/>
        <v>79.99199999999999</v>
      </c>
      <c r="I322" s="19"/>
      <c r="J322" s="78">
        <f t="shared" si="125"/>
        <v>79.99199999999999</v>
      </c>
    </row>
    <row r="323" spans="2:10" ht="50.1" customHeight="1" x14ac:dyDescent="0.25">
      <c r="B323" s="29" t="s">
        <v>179</v>
      </c>
      <c r="C323" s="68" t="s">
        <v>153</v>
      </c>
      <c r="D323" s="31" t="s">
        <v>125</v>
      </c>
      <c r="E323" s="32">
        <v>0.66659999999999997</v>
      </c>
      <c r="F323" s="19">
        <f t="shared" si="123"/>
        <v>120</v>
      </c>
      <c r="G323" s="32">
        <v>1</v>
      </c>
      <c r="H323" s="19">
        <f t="shared" si="124"/>
        <v>79.99199999999999</v>
      </c>
      <c r="I323" s="19"/>
      <c r="J323" s="78">
        <f t="shared" si="125"/>
        <v>79.99199999999999</v>
      </c>
    </row>
    <row r="324" spans="2:10" ht="20.100000000000001" customHeight="1" x14ac:dyDescent="0.25">
      <c r="B324" s="29" t="s">
        <v>275</v>
      </c>
      <c r="C324" s="30" t="s">
        <v>159</v>
      </c>
      <c r="D324" s="31" t="s">
        <v>125</v>
      </c>
      <c r="E324" s="32">
        <v>1</v>
      </c>
      <c r="F324" s="19">
        <f t="shared" si="123"/>
        <v>16.14</v>
      </c>
      <c r="G324" s="32">
        <v>1</v>
      </c>
      <c r="H324" s="19"/>
      <c r="I324" s="19">
        <f>E324*F324</f>
        <v>16.14</v>
      </c>
      <c r="J324" s="78">
        <f t="shared" si="125"/>
        <v>16.14</v>
      </c>
    </row>
    <row r="325" spans="2:10" ht="20.100000000000001" customHeight="1" x14ac:dyDescent="0.25">
      <c r="B325" s="29" t="s">
        <v>266</v>
      </c>
      <c r="C325" s="30" t="s">
        <v>133</v>
      </c>
      <c r="D325" s="31" t="s">
        <v>125</v>
      </c>
      <c r="E325" s="32">
        <v>2</v>
      </c>
      <c r="F325" s="19">
        <f t="shared" si="123"/>
        <v>12.7</v>
      </c>
      <c r="G325" s="32">
        <v>1</v>
      </c>
      <c r="H325" s="19"/>
      <c r="I325" s="19">
        <f t="shared" ref="I325" si="127">E325*F325</f>
        <v>25.4</v>
      </c>
      <c r="J325" s="78">
        <f>G325*(H325+I325)</f>
        <v>25.4</v>
      </c>
    </row>
    <row r="326" spans="2:10" ht="20.100000000000001" customHeight="1" x14ac:dyDescent="0.25">
      <c r="B326" s="29"/>
      <c r="C326" s="33" t="s">
        <v>135</v>
      </c>
      <c r="D326" s="31"/>
      <c r="E326" s="32"/>
      <c r="F326" s="19"/>
      <c r="G326" s="32"/>
      <c r="H326" s="19"/>
      <c r="I326" s="19"/>
      <c r="J326" s="78"/>
    </row>
    <row r="327" spans="2:10" ht="20.100000000000001" customHeight="1" x14ac:dyDescent="0.25">
      <c r="B327" s="29"/>
      <c r="C327" s="33" t="s">
        <v>136</v>
      </c>
      <c r="D327" s="31"/>
      <c r="E327" s="32"/>
      <c r="F327" s="19"/>
      <c r="G327" s="32"/>
      <c r="H327" s="19"/>
      <c r="I327" s="19"/>
      <c r="J327" s="78"/>
    </row>
    <row r="328" spans="2:10" ht="20.100000000000001" customHeight="1" x14ac:dyDescent="0.25">
      <c r="B328" s="29"/>
      <c r="C328" s="33" t="s">
        <v>392</v>
      </c>
      <c r="D328" s="31"/>
      <c r="E328" s="32"/>
      <c r="F328" s="19"/>
      <c r="G328" s="32"/>
      <c r="H328" s="19">
        <f>SUM(H314:H327)</f>
        <v>587.46751999999992</v>
      </c>
      <c r="I328" s="19">
        <f>SUM(I324:I327)</f>
        <v>41.54</v>
      </c>
      <c r="J328" s="78">
        <f>SUM(H328:I328)</f>
        <v>629.00751999999989</v>
      </c>
    </row>
    <row r="329" spans="2:10" ht="20.100000000000001" customHeight="1" thickBot="1" x14ac:dyDescent="0.3">
      <c r="B329" s="34"/>
      <c r="C329" s="35"/>
      <c r="D329" s="35"/>
      <c r="E329" s="35"/>
      <c r="F329" s="56"/>
      <c r="G329" s="61"/>
      <c r="H329" s="57"/>
      <c r="I329" s="57"/>
      <c r="J329" s="114"/>
    </row>
    <row r="330" spans="2:10" ht="20.100000000000001" customHeight="1" x14ac:dyDescent="0.25">
      <c r="B330" s="44" t="s">
        <v>60</v>
      </c>
      <c r="C330" s="45" t="s">
        <v>140</v>
      </c>
      <c r="D330" s="46" t="s">
        <v>55</v>
      </c>
      <c r="E330" s="126"/>
      <c r="F330" s="127"/>
      <c r="G330" s="128"/>
      <c r="H330" s="47">
        <f>H347</f>
        <v>660.77251999999999</v>
      </c>
      <c r="I330" s="47">
        <f t="shared" ref="I330" si="128">I347</f>
        <v>41.54</v>
      </c>
      <c r="J330" s="110">
        <f>SUM(H330:I330)</f>
        <v>702.31251999999995</v>
      </c>
    </row>
    <row r="331" spans="2:10" ht="20.100000000000001" customHeight="1" x14ac:dyDescent="0.25">
      <c r="B331" s="43" t="s">
        <v>132</v>
      </c>
      <c r="C331" s="103" t="s">
        <v>138</v>
      </c>
      <c r="D331" s="104"/>
      <c r="E331" s="104"/>
      <c r="F331" s="105"/>
      <c r="G331" s="105"/>
      <c r="H331" s="106"/>
      <c r="I331" s="106"/>
      <c r="J331" s="108"/>
    </row>
    <row r="332" spans="2:10" ht="50.1" customHeight="1" x14ac:dyDescent="0.25">
      <c r="B332" s="29" t="s">
        <v>176</v>
      </c>
      <c r="C332" s="68" t="s">
        <v>339</v>
      </c>
      <c r="D332" s="31" t="s">
        <v>71</v>
      </c>
      <c r="E332" s="32">
        <f>(1.2*1.2*0.15)</f>
        <v>0.216</v>
      </c>
      <c r="F332" s="19">
        <f t="shared" ref="F332:F344" si="129">VLOOKUP(B332,atual1,6,FALSE)</f>
        <v>394.28</v>
      </c>
      <c r="G332" s="32">
        <v>1</v>
      </c>
      <c r="H332" s="19">
        <f t="shared" ref="H332:H342" si="130">E332*F332</f>
        <v>85.164479999999998</v>
      </c>
      <c r="I332" s="19"/>
      <c r="J332" s="78">
        <f t="shared" ref="J332:J343" si="131">G332*(H332+I332)</f>
        <v>85.164479999999998</v>
      </c>
    </row>
    <row r="333" spans="2:10" ht="20.100000000000001" customHeight="1" x14ac:dyDescent="0.25">
      <c r="B333" s="29" t="s">
        <v>174</v>
      </c>
      <c r="C333" s="30" t="s">
        <v>363</v>
      </c>
      <c r="D333" s="31" t="s">
        <v>165</v>
      </c>
      <c r="E333" s="32">
        <v>0.49</v>
      </c>
      <c r="F333" s="19">
        <f t="shared" si="129"/>
        <v>9.1199999999999992</v>
      </c>
      <c r="G333" s="32">
        <v>1</v>
      </c>
      <c r="H333" s="19">
        <f t="shared" si="130"/>
        <v>4.4687999999999999</v>
      </c>
      <c r="I333" s="19"/>
      <c r="J333" s="78">
        <f t="shared" si="131"/>
        <v>4.4687999999999999</v>
      </c>
    </row>
    <row r="334" spans="2:10" ht="20.100000000000001" customHeight="1" x14ac:dyDescent="0.25">
      <c r="B334" s="29" t="s">
        <v>175</v>
      </c>
      <c r="C334" s="30" t="s">
        <v>340</v>
      </c>
      <c r="D334" s="31" t="s">
        <v>165</v>
      </c>
      <c r="E334" s="32">
        <v>0.5</v>
      </c>
      <c r="F334" s="19">
        <f t="shared" si="129"/>
        <v>22.46</v>
      </c>
      <c r="G334" s="32">
        <v>1</v>
      </c>
      <c r="H334" s="19">
        <f t="shared" si="130"/>
        <v>11.23</v>
      </c>
      <c r="I334" s="19"/>
      <c r="J334" s="78">
        <f t="shared" si="131"/>
        <v>11.23</v>
      </c>
    </row>
    <row r="335" spans="2:10" ht="20.100000000000001" customHeight="1" x14ac:dyDescent="0.25">
      <c r="B335" s="29" t="s">
        <v>180</v>
      </c>
      <c r="C335" s="30" t="s">
        <v>337</v>
      </c>
      <c r="D335" s="31" t="s">
        <v>71</v>
      </c>
      <c r="E335" s="32">
        <v>2</v>
      </c>
      <c r="F335" s="19">
        <f t="shared" si="129"/>
        <v>17.27</v>
      </c>
      <c r="G335" s="32">
        <v>1</v>
      </c>
      <c r="H335" s="19">
        <f t="shared" si="130"/>
        <v>34.54</v>
      </c>
      <c r="I335" s="19"/>
      <c r="J335" s="78">
        <f t="shared" si="131"/>
        <v>34.54</v>
      </c>
    </row>
    <row r="336" spans="2:10" ht="50.1" customHeight="1" x14ac:dyDescent="0.25">
      <c r="B336" s="29" t="s">
        <v>285</v>
      </c>
      <c r="C336" s="68" t="s">
        <v>338</v>
      </c>
      <c r="D336" s="31" t="s">
        <v>55</v>
      </c>
      <c r="E336" s="32">
        <v>0.33800000000000002</v>
      </c>
      <c r="F336" s="19">
        <f t="shared" si="129"/>
        <v>90.98</v>
      </c>
      <c r="G336" s="32">
        <v>1</v>
      </c>
      <c r="H336" s="19">
        <f t="shared" si="130"/>
        <v>30.751240000000003</v>
      </c>
      <c r="I336" s="19"/>
      <c r="J336" s="78">
        <f t="shared" si="131"/>
        <v>30.751240000000003</v>
      </c>
    </row>
    <row r="337" spans="2:10" ht="50.1" customHeight="1" x14ac:dyDescent="0.25">
      <c r="B337" s="29" t="s">
        <v>287</v>
      </c>
      <c r="C337" s="68" t="s">
        <v>371</v>
      </c>
      <c r="D337" s="31" t="s">
        <v>269</v>
      </c>
      <c r="E337" s="32">
        <v>0.5</v>
      </c>
      <c r="F337" s="19">
        <f t="shared" si="129"/>
        <v>4.29</v>
      </c>
      <c r="G337" s="32">
        <v>1</v>
      </c>
      <c r="H337" s="19">
        <f t="shared" si="130"/>
        <v>2.145</v>
      </c>
      <c r="I337" s="19"/>
      <c r="J337" s="78">
        <f t="shared" si="131"/>
        <v>2.145</v>
      </c>
    </row>
    <row r="338" spans="2:10" ht="20.100000000000001" customHeight="1" x14ac:dyDescent="0.25">
      <c r="B338" s="29" t="s">
        <v>177</v>
      </c>
      <c r="C338" s="30" t="s">
        <v>341</v>
      </c>
      <c r="D338" s="31" t="s">
        <v>165</v>
      </c>
      <c r="E338" s="32">
        <v>1</v>
      </c>
      <c r="F338" s="19">
        <f t="shared" si="129"/>
        <v>8.35</v>
      </c>
      <c r="G338" s="32">
        <v>1</v>
      </c>
      <c r="H338" s="19">
        <f t="shared" si="130"/>
        <v>8.35</v>
      </c>
      <c r="I338" s="19"/>
      <c r="J338" s="78">
        <f t="shared" si="131"/>
        <v>8.35</v>
      </c>
    </row>
    <row r="339" spans="2:10" ht="20.100000000000001" customHeight="1" x14ac:dyDescent="0.25">
      <c r="B339" s="29" t="s">
        <v>178</v>
      </c>
      <c r="C339" s="30" t="s">
        <v>342</v>
      </c>
      <c r="D339" s="31" t="s">
        <v>165</v>
      </c>
      <c r="E339" s="32">
        <v>30.04</v>
      </c>
      <c r="F339" s="19">
        <f t="shared" si="129"/>
        <v>8.35</v>
      </c>
      <c r="G339" s="32">
        <v>1</v>
      </c>
      <c r="H339" s="19">
        <f t="shared" si="130"/>
        <v>250.83399999999997</v>
      </c>
      <c r="I339" s="19"/>
      <c r="J339" s="78">
        <f t="shared" si="131"/>
        <v>250.83399999999997</v>
      </c>
    </row>
    <row r="340" spans="2:10" ht="50.1" customHeight="1" x14ac:dyDescent="0.25">
      <c r="B340" s="129" t="s">
        <v>400</v>
      </c>
      <c r="C340" s="30" t="s">
        <v>399</v>
      </c>
      <c r="D340" s="31" t="s">
        <v>55</v>
      </c>
      <c r="E340" s="32">
        <v>1</v>
      </c>
      <c r="F340" s="19">
        <f t="shared" si="129"/>
        <v>73.305000000000007</v>
      </c>
      <c r="G340" s="32">
        <v>1</v>
      </c>
      <c r="H340" s="19">
        <f t="shared" si="130"/>
        <v>73.305000000000007</v>
      </c>
      <c r="I340" s="19"/>
      <c r="J340" s="78"/>
    </row>
    <row r="341" spans="2:10" ht="50.1" customHeight="1" x14ac:dyDescent="0.25">
      <c r="B341" s="29" t="s">
        <v>172</v>
      </c>
      <c r="C341" s="68" t="s">
        <v>149</v>
      </c>
      <c r="D341" s="31" t="s">
        <v>125</v>
      </c>
      <c r="E341" s="32">
        <v>0.66659999999999997</v>
      </c>
      <c r="F341" s="19">
        <f t="shared" si="129"/>
        <v>120</v>
      </c>
      <c r="G341" s="32">
        <v>1</v>
      </c>
      <c r="H341" s="19">
        <f t="shared" si="130"/>
        <v>79.99199999999999</v>
      </c>
      <c r="I341" s="19"/>
      <c r="J341" s="78">
        <f t="shared" si="131"/>
        <v>79.99199999999999</v>
      </c>
    </row>
    <row r="342" spans="2:10" ht="50.1" customHeight="1" x14ac:dyDescent="0.25">
      <c r="B342" s="29" t="s">
        <v>179</v>
      </c>
      <c r="C342" s="68" t="s">
        <v>153</v>
      </c>
      <c r="D342" s="31" t="s">
        <v>125</v>
      </c>
      <c r="E342" s="32">
        <v>0.66659999999999997</v>
      </c>
      <c r="F342" s="19">
        <f t="shared" si="129"/>
        <v>120</v>
      </c>
      <c r="G342" s="32">
        <v>1</v>
      </c>
      <c r="H342" s="19">
        <f t="shared" si="130"/>
        <v>79.99199999999999</v>
      </c>
      <c r="I342" s="19"/>
      <c r="J342" s="78">
        <f t="shared" si="131"/>
        <v>79.99199999999999</v>
      </c>
    </row>
    <row r="343" spans="2:10" ht="20.100000000000001" customHeight="1" x14ac:dyDescent="0.25">
      <c r="B343" s="29" t="s">
        <v>275</v>
      </c>
      <c r="C343" s="30" t="s">
        <v>159</v>
      </c>
      <c r="D343" s="31" t="s">
        <v>125</v>
      </c>
      <c r="E343" s="32">
        <v>1</v>
      </c>
      <c r="F343" s="19">
        <f t="shared" si="129"/>
        <v>16.14</v>
      </c>
      <c r="G343" s="32">
        <v>1</v>
      </c>
      <c r="H343" s="19"/>
      <c r="I343" s="19">
        <f>E343*F343</f>
        <v>16.14</v>
      </c>
      <c r="J343" s="78">
        <f t="shared" si="131"/>
        <v>16.14</v>
      </c>
    </row>
    <row r="344" spans="2:10" ht="20.100000000000001" customHeight="1" x14ac:dyDescent="0.25">
      <c r="B344" s="29" t="s">
        <v>266</v>
      </c>
      <c r="C344" s="30" t="s">
        <v>133</v>
      </c>
      <c r="D344" s="31" t="s">
        <v>125</v>
      </c>
      <c r="E344" s="32">
        <v>2</v>
      </c>
      <c r="F344" s="19">
        <f t="shared" si="129"/>
        <v>12.7</v>
      </c>
      <c r="G344" s="32">
        <v>1</v>
      </c>
      <c r="H344" s="19"/>
      <c r="I344" s="19">
        <f t="shared" ref="I344" si="132">E344*F344</f>
        <v>25.4</v>
      </c>
      <c r="J344" s="78">
        <f>G344*(H344+I344)</f>
        <v>25.4</v>
      </c>
    </row>
    <row r="345" spans="2:10" ht="20.100000000000001" customHeight="1" x14ac:dyDescent="0.25">
      <c r="B345" s="29"/>
      <c r="C345" s="33" t="s">
        <v>135</v>
      </c>
      <c r="D345" s="31"/>
      <c r="E345" s="32"/>
      <c r="F345" s="19"/>
      <c r="G345" s="32"/>
      <c r="H345" s="19"/>
      <c r="I345" s="19"/>
      <c r="J345" s="78"/>
    </row>
    <row r="346" spans="2:10" ht="20.100000000000001" customHeight="1" x14ac:dyDescent="0.25">
      <c r="B346" s="29"/>
      <c r="C346" s="33" t="s">
        <v>136</v>
      </c>
      <c r="D346" s="31"/>
      <c r="E346" s="32"/>
      <c r="F346" s="19"/>
      <c r="G346" s="32"/>
      <c r="H346" s="19"/>
      <c r="I346" s="19"/>
      <c r="J346" s="78"/>
    </row>
    <row r="347" spans="2:10" ht="20.100000000000001" customHeight="1" x14ac:dyDescent="0.25">
      <c r="B347" s="29"/>
      <c r="C347" s="33" t="s">
        <v>392</v>
      </c>
      <c r="D347" s="31"/>
      <c r="E347" s="32"/>
      <c r="F347" s="19"/>
      <c r="G347" s="32"/>
      <c r="H347" s="19">
        <f>SUM(H332:H346)</f>
        <v>660.77251999999999</v>
      </c>
      <c r="I347" s="19">
        <f>SUM(I343:I346)</f>
        <v>41.54</v>
      </c>
      <c r="J347" s="78">
        <f>SUM(H347:I347)</f>
        <v>702.31251999999995</v>
      </c>
    </row>
    <row r="348" spans="2:10" ht="20.100000000000001" customHeight="1" thickBot="1" x14ac:dyDescent="0.3">
      <c r="B348" s="34"/>
      <c r="C348" s="35"/>
      <c r="D348" s="35"/>
      <c r="E348" s="35"/>
      <c r="F348" s="56"/>
      <c r="G348" s="61"/>
      <c r="H348" s="57"/>
      <c r="I348" s="57"/>
      <c r="J348" s="114"/>
    </row>
    <row r="349" spans="2:10" ht="20.100000000000001" customHeight="1" x14ac:dyDescent="0.25">
      <c r="B349" s="44" t="s">
        <v>61</v>
      </c>
      <c r="C349" s="45" t="s">
        <v>62</v>
      </c>
      <c r="D349" s="46" t="s">
        <v>55</v>
      </c>
      <c r="E349" s="126"/>
      <c r="F349" s="127"/>
      <c r="G349" s="128"/>
      <c r="H349" s="47">
        <f>H365</f>
        <v>1229.4627999999998</v>
      </c>
      <c r="I349" s="47">
        <f>I365</f>
        <v>36.049999999999997</v>
      </c>
      <c r="J349" s="110">
        <f>J365</f>
        <v>1265.5127999999997</v>
      </c>
    </row>
    <row r="350" spans="2:10" ht="20.100000000000001" customHeight="1" x14ac:dyDescent="0.25">
      <c r="B350" s="43" t="s">
        <v>132</v>
      </c>
      <c r="C350" s="103" t="s">
        <v>138</v>
      </c>
      <c r="D350" s="104"/>
      <c r="E350" s="104"/>
      <c r="F350" s="105"/>
      <c r="G350" s="105"/>
      <c r="H350" s="106"/>
      <c r="I350" s="106"/>
      <c r="J350" s="108"/>
    </row>
    <row r="351" spans="2:10" ht="50.1" customHeight="1" x14ac:dyDescent="0.25">
      <c r="B351" s="29" t="s">
        <v>176</v>
      </c>
      <c r="C351" s="68" t="s">
        <v>339</v>
      </c>
      <c r="D351" s="31" t="s">
        <v>71</v>
      </c>
      <c r="E351" s="32">
        <v>0.51200000000000001</v>
      </c>
      <c r="F351" s="19">
        <f t="shared" ref="F351:F362" si="133">VLOOKUP(B351,atual1,6,FALSE)</f>
        <v>394.28</v>
      </c>
      <c r="G351" s="32">
        <v>1</v>
      </c>
      <c r="H351" s="19">
        <f t="shared" ref="H351:H360" si="134">E351*F351</f>
        <v>201.87135999999998</v>
      </c>
      <c r="I351" s="19"/>
      <c r="J351" s="78">
        <f t="shared" ref="J351:J361" si="135">G351*(H351+I351)</f>
        <v>201.87135999999998</v>
      </c>
    </row>
    <row r="352" spans="2:10" ht="20.100000000000001" customHeight="1" x14ac:dyDescent="0.25">
      <c r="B352" s="29" t="s">
        <v>174</v>
      </c>
      <c r="C352" s="30" t="s">
        <v>363</v>
      </c>
      <c r="D352" s="31" t="s">
        <v>165</v>
      </c>
      <c r="E352" s="32">
        <v>0.49</v>
      </c>
      <c r="F352" s="19">
        <f t="shared" si="133"/>
        <v>9.1199999999999992</v>
      </c>
      <c r="G352" s="32">
        <v>1</v>
      </c>
      <c r="H352" s="19">
        <f t="shared" si="134"/>
        <v>4.4687999999999999</v>
      </c>
      <c r="I352" s="19"/>
      <c r="J352" s="78">
        <f t="shared" si="135"/>
        <v>4.4687999999999999</v>
      </c>
    </row>
    <row r="353" spans="2:10" ht="20.100000000000001" customHeight="1" x14ac:dyDescent="0.25">
      <c r="B353" s="29" t="s">
        <v>175</v>
      </c>
      <c r="C353" s="30" t="s">
        <v>340</v>
      </c>
      <c r="D353" s="31" t="s">
        <v>165</v>
      </c>
      <c r="E353" s="32">
        <v>0.5</v>
      </c>
      <c r="F353" s="19">
        <f t="shared" si="133"/>
        <v>22.46</v>
      </c>
      <c r="G353" s="32">
        <v>1</v>
      </c>
      <c r="H353" s="19">
        <f t="shared" si="134"/>
        <v>11.23</v>
      </c>
      <c r="I353" s="19"/>
      <c r="J353" s="78">
        <f t="shared" si="135"/>
        <v>11.23</v>
      </c>
    </row>
    <row r="354" spans="2:10" ht="20.100000000000001" customHeight="1" x14ac:dyDescent="0.25">
      <c r="B354" s="29" t="s">
        <v>180</v>
      </c>
      <c r="C354" s="30" t="s">
        <v>337</v>
      </c>
      <c r="D354" s="31" t="s">
        <v>71</v>
      </c>
      <c r="E354" s="32">
        <v>3.96</v>
      </c>
      <c r="F354" s="19">
        <f t="shared" si="133"/>
        <v>17.27</v>
      </c>
      <c r="G354" s="32">
        <v>1</v>
      </c>
      <c r="H354" s="19">
        <f t="shared" si="134"/>
        <v>68.389200000000002</v>
      </c>
      <c r="I354" s="19"/>
      <c r="J354" s="78">
        <f t="shared" si="135"/>
        <v>68.389200000000002</v>
      </c>
    </row>
    <row r="355" spans="2:10" ht="50.1" customHeight="1" x14ac:dyDescent="0.25">
      <c r="B355" s="29" t="s">
        <v>285</v>
      </c>
      <c r="C355" s="68" t="s">
        <v>338</v>
      </c>
      <c r="D355" s="31" t="s">
        <v>55</v>
      </c>
      <c r="E355" s="32">
        <v>0.57799999999999996</v>
      </c>
      <c r="F355" s="19">
        <f t="shared" si="133"/>
        <v>90.98</v>
      </c>
      <c r="G355" s="32">
        <v>1</v>
      </c>
      <c r="H355" s="19">
        <f t="shared" si="134"/>
        <v>52.586439999999996</v>
      </c>
      <c r="I355" s="19"/>
      <c r="J355" s="78">
        <f t="shared" si="135"/>
        <v>52.586439999999996</v>
      </c>
    </row>
    <row r="356" spans="2:10" ht="50.1" customHeight="1" x14ac:dyDescent="0.25">
      <c r="B356" s="29" t="s">
        <v>287</v>
      </c>
      <c r="C356" s="68" t="s">
        <v>371</v>
      </c>
      <c r="D356" s="31" t="s">
        <v>269</v>
      </c>
      <c r="E356" s="32">
        <v>0.5</v>
      </c>
      <c r="F356" s="19">
        <f t="shared" si="133"/>
        <v>4.29</v>
      </c>
      <c r="G356" s="32">
        <v>1</v>
      </c>
      <c r="H356" s="19">
        <f t="shared" si="134"/>
        <v>2.145</v>
      </c>
      <c r="I356" s="19"/>
      <c r="J356" s="78">
        <f t="shared" si="135"/>
        <v>2.145</v>
      </c>
    </row>
    <row r="357" spans="2:10" ht="20.100000000000001" customHeight="1" x14ac:dyDescent="0.25">
      <c r="B357" s="29" t="s">
        <v>177</v>
      </c>
      <c r="C357" s="30" t="s">
        <v>341</v>
      </c>
      <c r="D357" s="31" t="s">
        <v>165</v>
      </c>
      <c r="E357" s="32">
        <v>1</v>
      </c>
      <c r="F357" s="19">
        <f t="shared" si="133"/>
        <v>8.35</v>
      </c>
      <c r="G357" s="32">
        <v>1</v>
      </c>
      <c r="H357" s="19">
        <f t="shared" si="134"/>
        <v>8.35</v>
      </c>
      <c r="I357" s="19"/>
      <c r="J357" s="78">
        <f t="shared" si="135"/>
        <v>8.35</v>
      </c>
    </row>
    <row r="358" spans="2:10" ht="20.100000000000001" customHeight="1" x14ac:dyDescent="0.25">
      <c r="B358" s="29" t="s">
        <v>178</v>
      </c>
      <c r="C358" s="30" t="s">
        <v>342</v>
      </c>
      <c r="D358" s="31" t="s">
        <v>165</v>
      </c>
      <c r="E358" s="32">
        <v>86.28</v>
      </c>
      <c r="F358" s="19">
        <f t="shared" si="133"/>
        <v>8.35</v>
      </c>
      <c r="G358" s="32">
        <v>1</v>
      </c>
      <c r="H358" s="19">
        <f t="shared" si="134"/>
        <v>720.43799999999999</v>
      </c>
      <c r="I358" s="19"/>
      <c r="J358" s="78">
        <f t="shared" si="135"/>
        <v>720.43799999999999</v>
      </c>
    </row>
    <row r="359" spans="2:10" ht="50.1" customHeight="1" x14ac:dyDescent="0.25">
      <c r="B359" s="29" t="s">
        <v>172</v>
      </c>
      <c r="C359" s="68" t="s">
        <v>149</v>
      </c>
      <c r="D359" s="31" t="s">
        <v>125</v>
      </c>
      <c r="E359" s="32">
        <v>0.66659999999999997</v>
      </c>
      <c r="F359" s="19">
        <f t="shared" si="133"/>
        <v>120</v>
      </c>
      <c r="G359" s="32">
        <v>1</v>
      </c>
      <c r="H359" s="19">
        <f t="shared" si="134"/>
        <v>79.99199999999999</v>
      </c>
      <c r="I359" s="19"/>
      <c r="J359" s="78">
        <f t="shared" si="135"/>
        <v>79.99199999999999</v>
      </c>
    </row>
    <row r="360" spans="2:10" ht="50.1" customHeight="1" x14ac:dyDescent="0.25">
      <c r="B360" s="29" t="s">
        <v>179</v>
      </c>
      <c r="C360" s="68" t="s">
        <v>153</v>
      </c>
      <c r="D360" s="31" t="s">
        <v>125</v>
      </c>
      <c r="E360" s="32">
        <v>0.66659999999999997</v>
      </c>
      <c r="F360" s="19">
        <f t="shared" si="133"/>
        <v>120</v>
      </c>
      <c r="G360" s="32">
        <v>1</v>
      </c>
      <c r="H360" s="19">
        <f t="shared" si="134"/>
        <v>79.99199999999999</v>
      </c>
      <c r="I360" s="19"/>
      <c r="J360" s="78">
        <f t="shared" si="135"/>
        <v>79.99199999999999</v>
      </c>
    </row>
    <row r="361" spans="2:10" ht="20.100000000000001" customHeight="1" x14ac:dyDescent="0.25">
      <c r="B361" s="29" t="s">
        <v>275</v>
      </c>
      <c r="C361" s="30" t="s">
        <v>159</v>
      </c>
      <c r="D361" s="31" t="s">
        <v>125</v>
      </c>
      <c r="E361" s="32">
        <v>1.25</v>
      </c>
      <c r="F361" s="19">
        <f t="shared" si="133"/>
        <v>16.14</v>
      </c>
      <c r="G361" s="32">
        <v>1</v>
      </c>
      <c r="H361" s="19"/>
      <c r="I361" s="19">
        <f>E361*F361</f>
        <v>20.175000000000001</v>
      </c>
      <c r="J361" s="78">
        <f t="shared" si="135"/>
        <v>20.175000000000001</v>
      </c>
    </row>
    <row r="362" spans="2:10" ht="20.100000000000001" customHeight="1" x14ac:dyDescent="0.25">
      <c r="B362" s="29" t="s">
        <v>161</v>
      </c>
      <c r="C362" s="30" t="s">
        <v>133</v>
      </c>
      <c r="D362" s="31" t="s">
        <v>125</v>
      </c>
      <c r="E362" s="32">
        <v>1.25</v>
      </c>
      <c r="F362" s="19">
        <f t="shared" si="133"/>
        <v>12.7</v>
      </c>
      <c r="G362" s="32">
        <v>1</v>
      </c>
      <c r="H362" s="19"/>
      <c r="I362" s="19">
        <f t="shared" ref="I362" si="136">E362*F362</f>
        <v>15.875</v>
      </c>
      <c r="J362" s="78">
        <f>G362*(H362+I362)</f>
        <v>15.875</v>
      </c>
    </row>
    <row r="363" spans="2:10" ht="20.100000000000001" customHeight="1" x14ac:dyDescent="0.25">
      <c r="B363" s="29"/>
      <c r="C363" s="33" t="s">
        <v>135</v>
      </c>
      <c r="D363" s="31"/>
      <c r="E363" s="32"/>
      <c r="F363" s="19"/>
      <c r="G363" s="32"/>
      <c r="H363" s="19"/>
      <c r="I363" s="19"/>
      <c r="J363" s="78"/>
    </row>
    <row r="364" spans="2:10" ht="20.100000000000001" customHeight="1" x14ac:dyDescent="0.25">
      <c r="B364" s="29"/>
      <c r="C364" s="33" t="s">
        <v>136</v>
      </c>
      <c r="D364" s="31"/>
      <c r="E364" s="32"/>
      <c r="F364" s="19"/>
      <c r="G364" s="32"/>
      <c r="H364" s="19"/>
      <c r="I364" s="19"/>
      <c r="J364" s="78"/>
    </row>
    <row r="365" spans="2:10" ht="20.100000000000001" customHeight="1" x14ac:dyDescent="0.25">
      <c r="B365" s="29"/>
      <c r="C365" s="33" t="s">
        <v>392</v>
      </c>
      <c r="D365" s="31"/>
      <c r="E365" s="32"/>
      <c r="F365" s="19"/>
      <c r="G365" s="32"/>
      <c r="H365" s="19">
        <f>SUM(H351:H364)</f>
        <v>1229.4627999999998</v>
      </c>
      <c r="I365" s="19">
        <f>SUM(I351:I364)</f>
        <v>36.049999999999997</v>
      </c>
      <c r="J365" s="78">
        <f>SUM(H365:I365)</f>
        <v>1265.5127999999997</v>
      </c>
    </row>
    <row r="366" spans="2:10" ht="20.100000000000001" customHeight="1" thickBot="1" x14ac:dyDescent="0.3">
      <c r="B366" s="34"/>
      <c r="C366" s="35"/>
      <c r="D366" s="35"/>
      <c r="E366" s="35"/>
      <c r="F366" s="56"/>
      <c r="G366" s="61"/>
      <c r="H366" s="57"/>
      <c r="I366" s="57"/>
      <c r="J366" s="114"/>
    </row>
    <row r="367" spans="2:10" ht="20.100000000000001" customHeight="1" x14ac:dyDescent="0.25">
      <c r="B367" s="44" t="s">
        <v>63</v>
      </c>
      <c r="C367" s="45" t="s">
        <v>181</v>
      </c>
      <c r="D367" s="46" t="s">
        <v>55</v>
      </c>
      <c r="E367" s="126"/>
      <c r="F367" s="127"/>
      <c r="G367" s="128"/>
      <c r="H367" s="47">
        <f>H384</f>
        <v>1864.9927999999998</v>
      </c>
      <c r="I367" s="47">
        <f>I384</f>
        <v>36.049999999999997</v>
      </c>
      <c r="J367" s="110">
        <f>J384</f>
        <v>1901.0427999999997</v>
      </c>
    </row>
    <row r="368" spans="2:10" ht="20.100000000000001" customHeight="1" x14ac:dyDescent="0.25">
      <c r="B368" s="43" t="s">
        <v>132</v>
      </c>
      <c r="C368" s="103" t="s">
        <v>138</v>
      </c>
      <c r="D368" s="104"/>
      <c r="E368" s="104"/>
      <c r="F368" s="105"/>
      <c r="G368" s="105"/>
      <c r="H368" s="106"/>
      <c r="I368" s="106"/>
      <c r="J368" s="108"/>
    </row>
    <row r="369" spans="2:10" ht="50.1" customHeight="1" x14ac:dyDescent="0.25">
      <c r="B369" s="29" t="s">
        <v>176</v>
      </c>
      <c r="C369" s="68" t="s">
        <v>339</v>
      </c>
      <c r="D369" s="31" t="s">
        <v>71</v>
      </c>
      <c r="E369" s="32">
        <f>(1.6*1.6*0.2)</f>
        <v>0.51200000000000012</v>
      </c>
      <c r="F369" s="19">
        <f t="shared" ref="F369:F381" si="137">VLOOKUP(B369,atual1,6,FALSE)</f>
        <v>394.28</v>
      </c>
      <c r="G369" s="32">
        <v>1</v>
      </c>
      <c r="H369" s="19">
        <f t="shared" ref="H369:H379" si="138">E369*F369</f>
        <v>201.87136000000004</v>
      </c>
      <c r="I369" s="19"/>
      <c r="J369" s="78">
        <f t="shared" ref="J369:J380" si="139">G369*(H369+I369)</f>
        <v>201.87136000000004</v>
      </c>
    </row>
    <row r="370" spans="2:10" ht="20.100000000000001" customHeight="1" x14ac:dyDescent="0.25">
      <c r="B370" s="29" t="s">
        <v>174</v>
      </c>
      <c r="C370" s="30" t="s">
        <v>363</v>
      </c>
      <c r="D370" s="31" t="s">
        <v>165</v>
      </c>
      <c r="E370" s="32">
        <v>0.49</v>
      </c>
      <c r="F370" s="19">
        <f t="shared" si="137"/>
        <v>9.1199999999999992</v>
      </c>
      <c r="G370" s="32">
        <v>1</v>
      </c>
      <c r="H370" s="19">
        <f t="shared" si="138"/>
        <v>4.4687999999999999</v>
      </c>
      <c r="I370" s="19"/>
      <c r="J370" s="78">
        <f t="shared" si="139"/>
        <v>4.4687999999999999</v>
      </c>
    </row>
    <row r="371" spans="2:10" ht="20.100000000000001" customHeight="1" x14ac:dyDescent="0.25">
      <c r="B371" s="29" t="s">
        <v>175</v>
      </c>
      <c r="C371" s="30" t="s">
        <v>340</v>
      </c>
      <c r="D371" s="31" t="s">
        <v>165</v>
      </c>
      <c r="E371" s="32">
        <v>0.5</v>
      </c>
      <c r="F371" s="19">
        <f t="shared" si="137"/>
        <v>22.46</v>
      </c>
      <c r="G371" s="32">
        <v>1</v>
      </c>
      <c r="H371" s="19">
        <f t="shared" si="138"/>
        <v>11.23</v>
      </c>
      <c r="I371" s="19"/>
      <c r="J371" s="78">
        <f t="shared" si="139"/>
        <v>11.23</v>
      </c>
    </row>
    <row r="372" spans="2:10" ht="20.100000000000001" customHeight="1" x14ac:dyDescent="0.25">
      <c r="B372" s="29" t="s">
        <v>180</v>
      </c>
      <c r="C372" s="30" t="s">
        <v>337</v>
      </c>
      <c r="D372" s="31" t="s">
        <v>71</v>
      </c>
      <c r="E372" s="32">
        <v>3.96</v>
      </c>
      <c r="F372" s="19">
        <f t="shared" si="137"/>
        <v>17.27</v>
      </c>
      <c r="G372" s="32">
        <v>1</v>
      </c>
      <c r="H372" s="19">
        <f t="shared" si="138"/>
        <v>68.389200000000002</v>
      </c>
      <c r="I372" s="19"/>
      <c r="J372" s="78">
        <f t="shared" si="139"/>
        <v>68.389200000000002</v>
      </c>
    </row>
    <row r="373" spans="2:10" ht="50.1" customHeight="1" x14ac:dyDescent="0.25">
      <c r="B373" s="29" t="s">
        <v>285</v>
      </c>
      <c r="C373" s="68" t="s">
        <v>338</v>
      </c>
      <c r="D373" s="31" t="s">
        <v>55</v>
      </c>
      <c r="E373" s="32">
        <v>0.57799999999999996</v>
      </c>
      <c r="F373" s="19">
        <f t="shared" si="137"/>
        <v>90.98</v>
      </c>
      <c r="G373" s="32">
        <v>1</v>
      </c>
      <c r="H373" s="19">
        <f t="shared" si="138"/>
        <v>52.586439999999996</v>
      </c>
      <c r="I373" s="19"/>
      <c r="J373" s="78">
        <f t="shared" si="139"/>
        <v>52.586439999999996</v>
      </c>
    </row>
    <row r="374" spans="2:10" ht="50.1" customHeight="1" x14ac:dyDescent="0.25">
      <c r="B374" s="29" t="s">
        <v>287</v>
      </c>
      <c r="C374" s="68" t="s">
        <v>371</v>
      </c>
      <c r="D374" s="31" t="s">
        <v>269</v>
      </c>
      <c r="E374" s="32">
        <v>0.5</v>
      </c>
      <c r="F374" s="19">
        <f t="shared" si="137"/>
        <v>4.29</v>
      </c>
      <c r="G374" s="32">
        <v>1</v>
      </c>
      <c r="H374" s="19">
        <f t="shared" si="138"/>
        <v>2.145</v>
      </c>
      <c r="I374" s="19"/>
      <c r="J374" s="78">
        <f t="shared" si="139"/>
        <v>2.145</v>
      </c>
    </row>
    <row r="375" spans="2:10" ht="20.100000000000001" customHeight="1" x14ac:dyDescent="0.25">
      <c r="B375" s="29" t="s">
        <v>177</v>
      </c>
      <c r="C375" s="30" t="s">
        <v>341</v>
      </c>
      <c r="D375" s="31" t="s">
        <v>165</v>
      </c>
      <c r="E375" s="32">
        <v>1</v>
      </c>
      <c r="F375" s="19">
        <f t="shared" si="137"/>
        <v>8.35</v>
      </c>
      <c r="G375" s="32">
        <v>1</v>
      </c>
      <c r="H375" s="19">
        <f t="shared" si="138"/>
        <v>8.35</v>
      </c>
      <c r="I375" s="19"/>
      <c r="J375" s="78">
        <f t="shared" si="139"/>
        <v>8.35</v>
      </c>
    </row>
    <row r="376" spans="2:10" ht="20.100000000000001" customHeight="1" x14ac:dyDescent="0.25">
      <c r="B376" s="29" t="s">
        <v>178</v>
      </c>
      <c r="C376" s="30" t="s">
        <v>342</v>
      </c>
      <c r="D376" s="31" t="s">
        <v>165</v>
      </c>
      <c r="E376" s="32">
        <v>86.28</v>
      </c>
      <c r="F376" s="19">
        <f t="shared" si="137"/>
        <v>8.35</v>
      </c>
      <c r="G376" s="32">
        <v>1</v>
      </c>
      <c r="H376" s="19">
        <f t="shared" si="138"/>
        <v>720.43799999999999</v>
      </c>
      <c r="I376" s="19"/>
      <c r="J376" s="78">
        <f t="shared" si="139"/>
        <v>720.43799999999999</v>
      </c>
    </row>
    <row r="377" spans="2:10" ht="50.1" customHeight="1" x14ac:dyDescent="0.25">
      <c r="B377" s="29" t="s">
        <v>228</v>
      </c>
      <c r="C377" s="68" t="s">
        <v>372</v>
      </c>
      <c r="D377" s="31" t="s">
        <v>55</v>
      </c>
      <c r="E377" s="32">
        <v>1</v>
      </c>
      <c r="F377" s="19">
        <f t="shared" si="137"/>
        <v>635.53</v>
      </c>
      <c r="G377" s="32">
        <v>1</v>
      </c>
      <c r="H377" s="19">
        <f t="shared" si="138"/>
        <v>635.53</v>
      </c>
      <c r="I377" s="19"/>
      <c r="J377" s="78">
        <f t="shared" ref="J377" si="140">G377*(H377+I377)</f>
        <v>635.53</v>
      </c>
    </row>
    <row r="378" spans="2:10" ht="50.1" customHeight="1" x14ac:dyDescent="0.25">
      <c r="B378" s="29" t="s">
        <v>172</v>
      </c>
      <c r="C378" s="68" t="s">
        <v>149</v>
      </c>
      <c r="D378" s="31" t="s">
        <v>125</v>
      </c>
      <c r="E378" s="32">
        <v>0.66659999999999997</v>
      </c>
      <c r="F378" s="19">
        <f t="shared" si="137"/>
        <v>120</v>
      </c>
      <c r="G378" s="32">
        <v>1</v>
      </c>
      <c r="H378" s="19">
        <f t="shared" si="138"/>
        <v>79.99199999999999</v>
      </c>
      <c r="I378" s="19"/>
      <c r="J378" s="78">
        <f t="shared" si="139"/>
        <v>79.99199999999999</v>
      </c>
    </row>
    <row r="379" spans="2:10" ht="50.1" customHeight="1" x14ac:dyDescent="0.25">
      <c r="B379" s="29" t="s">
        <v>179</v>
      </c>
      <c r="C379" s="68" t="s">
        <v>153</v>
      </c>
      <c r="D379" s="31" t="s">
        <v>125</v>
      </c>
      <c r="E379" s="32">
        <v>0.66659999999999997</v>
      </c>
      <c r="F379" s="19">
        <f t="shared" si="137"/>
        <v>120</v>
      </c>
      <c r="G379" s="32">
        <v>1</v>
      </c>
      <c r="H379" s="19">
        <f t="shared" si="138"/>
        <v>79.99199999999999</v>
      </c>
      <c r="I379" s="19"/>
      <c r="J379" s="78">
        <f t="shared" si="139"/>
        <v>79.99199999999999</v>
      </c>
    </row>
    <row r="380" spans="2:10" ht="20.100000000000001" customHeight="1" x14ac:dyDescent="0.25">
      <c r="B380" s="29" t="s">
        <v>275</v>
      </c>
      <c r="C380" s="30" t="s">
        <v>159</v>
      </c>
      <c r="D380" s="31" t="s">
        <v>125</v>
      </c>
      <c r="E380" s="32">
        <v>1.25</v>
      </c>
      <c r="F380" s="19">
        <f t="shared" si="137"/>
        <v>16.14</v>
      </c>
      <c r="G380" s="32">
        <v>1</v>
      </c>
      <c r="H380" s="19"/>
      <c r="I380" s="19">
        <f>E380*F380</f>
        <v>20.175000000000001</v>
      </c>
      <c r="J380" s="78">
        <f t="shared" si="139"/>
        <v>20.175000000000001</v>
      </c>
    </row>
    <row r="381" spans="2:10" ht="20.100000000000001" customHeight="1" x14ac:dyDescent="0.25">
      <c r="B381" s="29" t="s">
        <v>266</v>
      </c>
      <c r="C381" s="30" t="s">
        <v>133</v>
      </c>
      <c r="D381" s="31" t="s">
        <v>125</v>
      </c>
      <c r="E381" s="32">
        <v>1.25</v>
      </c>
      <c r="F381" s="19">
        <f t="shared" si="137"/>
        <v>12.7</v>
      </c>
      <c r="G381" s="32">
        <v>1</v>
      </c>
      <c r="H381" s="19"/>
      <c r="I381" s="19">
        <f t="shared" ref="I381" si="141">E381*F381</f>
        <v>15.875</v>
      </c>
      <c r="J381" s="78">
        <f>G381*(H381+I381)</f>
        <v>15.875</v>
      </c>
    </row>
    <row r="382" spans="2:10" ht="20.100000000000001" customHeight="1" x14ac:dyDescent="0.25">
      <c r="B382" s="29"/>
      <c r="C382" s="33" t="s">
        <v>135</v>
      </c>
      <c r="D382" s="31"/>
      <c r="E382" s="32"/>
      <c r="F382" s="19"/>
      <c r="G382" s="32"/>
      <c r="H382" s="19"/>
      <c r="I382" s="19"/>
      <c r="J382" s="78"/>
    </row>
    <row r="383" spans="2:10" ht="20.100000000000001" customHeight="1" x14ac:dyDescent="0.25">
      <c r="B383" s="29"/>
      <c r="C383" s="33" t="s">
        <v>136</v>
      </c>
      <c r="D383" s="31"/>
      <c r="E383" s="32"/>
      <c r="F383" s="19"/>
      <c r="G383" s="32"/>
      <c r="H383" s="19"/>
      <c r="I383" s="19"/>
      <c r="J383" s="78"/>
    </row>
    <row r="384" spans="2:10" ht="20.100000000000001" customHeight="1" x14ac:dyDescent="0.25">
      <c r="B384" s="29"/>
      <c r="C384" s="33" t="s">
        <v>392</v>
      </c>
      <c r="D384" s="31"/>
      <c r="E384" s="32"/>
      <c r="F384" s="19"/>
      <c r="G384" s="32"/>
      <c r="H384" s="19">
        <f>SUM(H369:H383)</f>
        <v>1864.9927999999998</v>
      </c>
      <c r="I384" s="19">
        <f>SUM(I380:I383)</f>
        <v>36.049999999999997</v>
      </c>
      <c r="J384" s="78">
        <f>SUM(H384:I384)</f>
        <v>1901.0427999999997</v>
      </c>
    </row>
    <row r="385" spans="2:10" ht="20.100000000000001" customHeight="1" thickBot="1" x14ac:dyDescent="0.3">
      <c r="B385" s="34"/>
      <c r="C385" s="35"/>
      <c r="D385" s="35"/>
      <c r="E385" s="35"/>
      <c r="F385" s="56"/>
      <c r="G385" s="61"/>
      <c r="H385" s="57"/>
      <c r="I385" s="57"/>
      <c r="J385" s="114"/>
    </row>
    <row r="386" spans="2:10" ht="20.100000000000001" customHeight="1" x14ac:dyDescent="0.25">
      <c r="B386" s="44" t="s">
        <v>64</v>
      </c>
      <c r="C386" s="45" t="s">
        <v>65</v>
      </c>
      <c r="D386" s="46" t="s">
        <v>55</v>
      </c>
      <c r="E386" s="126"/>
      <c r="F386" s="127"/>
      <c r="G386" s="128"/>
      <c r="H386" s="47">
        <f>H399</f>
        <v>155.57274000000001</v>
      </c>
      <c r="I386" s="47">
        <f>I399</f>
        <v>17.109999892399998</v>
      </c>
      <c r="J386" s="110">
        <f>SUM(H386:I386)</f>
        <v>172.68273989240001</v>
      </c>
    </row>
    <row r="387" spans="2:10" ht="20.100000000000001" customHeight="1" x14ac:dyDescent="0.25">
      <c r="B387" s="43" t="s">
        <v>132</v>
      </c>
      <c r="C387" s="103" t="s">
        <v>138</v>
      </c>
      <c r="D387" s="104"/>
      <c r="E387" s="104"/>
      <c r="F387" s="105"/>
      <c r="G387" s="105"/>
      <c r="H387" s="106"/>
      <c r="I387" s="106"/>
      <c r="J387" s="108"/>
    </row>
    <row r="388" spans="2:10" ht="50.1" customHeight="1" x14ac:dyDescent="0.25">
      <c r="B388" s="29" t="s">
        <v>171</v>
      </c>
      <c r="C388" s="68" t="s">
        <v>336</v>
      </c>
      <c r="D388" s="31" t="s">
        <v>71</v>
      </c>
      <c r="E388" s="32">
        <v>5.3999999999999999E-2</v>
      </c>
      <c r="F388" s="19">
        <f t="shared" ref="F388:F396" si="142">VLOOKUP(B388,atual1,6,FALSE)</f>
        <v>371.42</v>
      </c>
      <c r="G388" s="32">
        <v>1</v>
      </c>
      <c r="H388" s="19">
        <f t="shared" ref="H388:H393" si="143">E388*F388</f>
        <v>20.05668</v>
      </c>
      <c r="I388" s="19"/>
      <c r="J388" s="78">
        <f t="shared" ref="J388:J395" si="144">G388*(H388+I388)</f>
        <v>20.05668</v>
      </c>
    </row>
    <row r="389" spans="2:10" ht="50.1" customHeight="1" x14ac:dyDescent="0.25">
      <c r="B389" s="29" t="s">
        <v>317</v>
      </c>
      <c r="C389" s="68" t="s">
        <v>158</v>
      </c>
      <c r="D389" s="31" t="s">
        <v>9</v>
      </c>
      <c r="E389" s="32">
        <v>0.72</v>
      </c>
      <c r="F389" s="19">
        <f t="shared" si="142"/>
        <v>34.4</v>
      </c>
      <c r="G389" s="32">
        <v>1</v>
      </c>
      <c r="H389" s="19">
        <f t="shared" si="143"/>
        <v>24.767999999999997</v>
      </c>
      <c r="I389" s="19"/>
      <c r="J389" s="78">
        <f t="shared" si="144"/>
        <v>24.767999999999997</v>
      </c>
    </row>
    <row r="390" spans="2:10" ht="20.100000000000001" customHeight="1" x14ac:dyDescent="0.25">
      <c r="B390" s="29" t="s">
        <v>180</v>
      </c>
      <c r="C390" s="30" t="s">
        <v>337</v>
      </c>
      <c r="D390" s="31" t="s">
        <v>45</v>
      </c>
      <c r="E390" s="32">
        <v>0.76</v>
      </c>
      <c r="F390" s="19">
        <f t="shared" si="142"/>
        <v>17.27</v>
      </c>
      <c r="G390" s="32">
        <v>1</v>
      </c>
      <c r="H390" s="19">
        <f t="shared" si="143"/>
        <v>13.1252</v>
      </c>
      <c r="I390" s="19"/>
      <c r="J390" s="78">
        <f t="shared" si="144"/>
        <v>13.1252</v>
      </c>
    </row>
    <row r="391" spans="2:10" ht="50.1" customHeight="1" x14ac:dyDescent="0.25">
      <c r="B391" s="29" t="s">
        <v>285</v>
      </c>
      <c r="C391" s="68" t="s">
        <v>338</v>
      </c>
      <c r="D391" s="31" t="s">
        <v>55</v>
      </c>
      <c r="E391" s="32">
        <v>0.182</v>
      </c>
      <c r="F391" s="19">
        <f t="shared" si="142"/>
        <v>90.98</v>
      </c>
      <c r="G391" s="32">
        <v>1</v>
      </c>
      <c r="H391" s="19">
        <f t="shared" si="143"/>
        <v>16.55836</v>
      </c>
      <c r="I391" s="19"/>
      <c r="J391" s="78">
        <f t="shared" si="144"/>
        <v>16.55836</v>
      </c>
    </row>
    <row r="392" spans="2:10" ht="50.1" customHeight="1" x14ac:dyDescent="0.25">
      <c r="B392" s="29" t="s">
        <v>287</v>
      </c>
      <c r="C392" s="68" t="s">
        <v>371</v>
      </c>
      <c r="D392" s="31" t="s">
        <v>269</v>
      </c>
      <c r="E392" s="32">
        <v>0.25</v>
      </c>
      <c r="F392" s="19">
        <f t="shared" si="142"/>
        <v>4.29</v>
      </c>
      <c r="G392" s="32">
        <v>1</v>
      </c>
      <c r="H392" s="19">
        <f t="shared" si="143"/>
        <v>1.0725</v>
      </c>
      <c r="I392" s="19"/>
      <c r="J392" s="78">
        <f t="shared" si="144"/>
        <v>1.0725</v>
      </c>
    </row>
    <row r="393" spans="2:10" ht="50.1" customHeight="1" x14ac:dyDescent="0.25">
      <c r="B393" s="29" t="s">
        <v>172</v>
      </c>
      <c r="C393" s="68" t="s">
        <v>149</v>
      </c>
      <c r="D393" s="31" t="s">
        <v>125</v>
      </c>
      <c r="E393" s="32">
        <v>0.66659999999999997</v>
      </c>
      <c r="F393" s="19">
        <f t="shared" si="142"/>
        <v>120</v>
      </c>
      <c r="G393" s="32">
        <v>1</v>
      </c>
      <c r="H393" s="19">
        <f t="shared" si="143"/>
        <v>79.99199999999999</v>
      </c>
      <c r="I393" s="19"/>
      <c r="J393" s="78">
        <f t="shared" si="144"/>
        <v>79.99199999999999</v>
      </c>
    </row>
    <row r="394" spans="2:10" ht="20.100000000000001" customHeight="1" x14ac:dyDescent="0.25">
      <c r="B394" s="29" t="s">
        <v>275</v>
      </c>
      <c r="C394" s="30" t="s">
        <v>159</v>
      </c>
      <c r="D394" s="31" t="s">
        <v>125</v>
      </c>
      <c r="E394" s="32">
        <v>0.16666665999999999</v>
      </c>
      <c r="F394" s="19">
        <f t="shared" si="142"/>
        <v>16.14</v>
      </c>
      <c r="G394" s="32">
        <v>1</v>
      </c>
      <c r="H394" s="19"/>
      <c r="I394" s="19">
        <f>E394*F394</f>
        <v>2.6899998923999999</v>
      </c>
      <c r="J394" s="78">
        <f t="shared" si="144"/>
        <v>2.6899998923999999</v>
      </c>
    </row>
    <row r="395" spans="2:10" ht="20.100000000000001" customHeight="1" x14ac:dyDescent="0.25">
      <c r="B395" s="29" t="s">
        <v>298</v>
      </c>
      <c r="C395" s="30" t="s">
        <v>137</v>
      </c>
      <c r="D395" s="31" t="s">
        <v>125</v>
      </c>
      <c r="E395" s="32">
        <v>0.5</v>
      </c>
      <c r="F395" s="19">
        <f t="shared" si="142"/>
        <v>16.14</v>
      </c>
      <c r="G395" s="32">
        <v>1</v>
      </c>
      <c r="H395" s="19"/>
      <c r="I395" s="19">
        <f t="shared" ref="I395:I396" si="145">E395*F395</f>
        <v>8.07</v>
      </c>
      <c r="J395" s="78">
        <f t="shared" si="144"/>
        <v>8.07</v>
      </c>
    </row>
    <row r="396" spans="2:10" ht="20.100000000000001" customHeight="1" x14ac:dyDescent="0.25">
      <c r="B396" s="29" t="s">
        <v>266</v>
      </c>
      <c r="C396" s="30" t="s">
        <v>133</v>
      </c>
      <c r="D396" s="31" t="s">
        <v>125</v>
      </c>
      <c r="E396" s="32">
        <v>0.5</v>
      </c>
      <c r="F396" s="19">
        <f t="shared" si="142"/>
        <v>12.7</v>
      </c>
      <c r="G396" s="32">
        <v>1</v>
      </c>
      <c r="H396" s="19"/>
      <c r="I396" s="19">
        <f t="shared" si="145"/>
        <v>6.35</v>
      </c>
      <c r="J396" s="78">
        <f>G396*(H396+I396)</f>
        <v>6.35</v>
      </c>
    </row>
    <row r="397" spans="2:10" ht="20.100000000000001" customHeight="1" x14ac:dyDescent="0.25">
      <c r="B397" s="29"/>
      <c r="C397" s="33" t="s">
        <v>135</v>
      </c>
      <c r="D397" s="31"/>
      <c r="E397" s="32"/>
      <c r="F397" s="19"/>
      <c r="G397" s="32"/>
      <c r="H397" s="19"/>
      <c r="I397" s="19"/>
      <c r="J397" s="78"/>
    </row>
    <row r="398" spans="2:10" ht="20.100000000000001" customHeight="1" x14ac:dyDescent="0.25">
      <c r="B398" s="29"/>
      <c r="C398" s="33" t="s">
        <v>136</v>
      </c>
      <c r="D398" s="31"/>
      <c r="E398" s="32"/>
      <c r="F398" s="19"/>
      <c r="G398" s="32"/>
      <c r="H398" s="19"/>
      <c r="I398" s="19"/>
      <c r="J398" s="78"/>
    </row>
    <row r="399" spans="2:10" ht="20.100000000000001" customHeight="1" x14ac:dyDescent="0.25">
      <c r="B399" s="29"/>
      <c r="C399" s="33" t="s">
        <v>392</v>
      </c>
      <c r="D399" s="31"/>
      <c r="E399" s="32"/>
      <c r="F399" s="19"/>
      <c r="G399" s="32"/>
      <c r="H399" s="19">
        <f>SUM(H388:H398)</f>
        <v>155.57274000000001</v>
      </c>
      <c r="I399" s="19">
        <f>SUM(I394:I398)</f>
        <v>17.109999892399998</v>
      </c>
      <c r="J399" s="78">
        <f>SUM(H399:I399)</f>
        <v>172.68273989240001</v>
      </c>
    </row>
    <row r="400" spans="2:10" ht="20.100000000000001" customHeight="1" thickBot="1" x14ac:dyDescent="0.3">
      <c r="B400" s="34"/>
      <c r="C400" s="35"/>
      <c r="D400" s="35"/>
      <c r="E400" s="35"/>
      <c r="F400" s="56"/>
      <c r="G400" s="61"/>
      <c r="H400" s="57"/>
      <c r="I400" s="57"/>
      <c r="J400" s="114"/>
    </row>
    <row r="401" spans="2:10" ht="20.100000000000001" customHeight="1" x14ac:dyDescent="0.25">
      <c r="B401" s="44" t="s">
        <v>66</v>
      </c>
      <c r="C401" s="45" t="s">
        <v>182</v>
      </c>
      <c r="D401" s="46" t="s">
        <v>55</v>
      </c>
      <c r="E401" s="126"/>
      <c r="F401" s="127"/>
      <c r="G401" s="128"/>
      <c r="H401" s="47">
        <f>H417</f>
        <v>5002.9536724000009</v>
      </c>
      <c r="I401" s="47">
        <f>I417</f>
        <v>57.68</v>
      </c>
      <c r="J401" s="110">
        <f>SUM(H401:I401)</f>
        <v>5060.6336724000012</v>
      </c>
    </row>
    <row r="402" spans="2:10" ht="20.100000000000001" customHeight="1" x14ac:dyDescent="0.25">
      <c r="B402" s="43" t="s">
        <v>132</v>
      </c>
      <c r="C402" s="103" t="s">
        <v>138</v>
      </c>
      <c r="D402" s="104"/>
      <c r="E402" s="104"/>
      <c r="F402" s="105"/>
      <c r="G402" s="105"/>
      <c r="H402" s="106"/>
      <c r="I402" s="106"/>
      <c r="J402" s="108"/>
    </row>
    <row r="403" spans="2:10" ht="50.1" customHeight="1" x14ac:dyDescent="0.25">
      <c r="B403" s="29" t="s">
        <v>176</v>
      </c>
      <c r="C403" s="68" t="s">
        <v>339</v>
      </c>
      <c r="D403" s="31" t="s">
        <v>71</v>
      </c>
      <c r="E403" s="32">
        <f>(2*2*0.2)-(3.14*0.45*0.45)*0.2</f>
        <v>0.67283000000000004</v>
      </c>
      <c r="F403" s="19">
        <f t="shared" ref="F403:F414" si="146">VLOOKUP(B403,atual1,6,FALSE)</f>
        <v>394.28</v>
      </c>
      <c r="G403" s="32">
        <v>1</v>
      </c>
      <c r="H403" s="19">
        <f t="shared" ref="H403:H412" si="147">E403*F403</f>
        <v>265.28341239999997</v>
      </c>
      <c r="I403" s="19"/>
      <c r="J403" s="78">
        <f t="shared" ref="J403:J413" si="148">G403*(H403+I403)</f>
        <v>265.28341239999997</v>
      </c>
    </row>
    <row r="404" spans="2:10" ht="20.100000000000001" customHeight="1" x14ac:dyDescent="0.25">
      <c r="B404" s="29" t="s">
        <v>174</v>
      </c>
      <c r="C404" s="30" t="s">
        <v>363</v>
      </c>
      <c r="D404" s="31" t="s">
        <v>165</v>
      </c>
      <c r="E404" s="32">
        <v>1</v>
      </c>
      <c r="F404" s="19">
        <f t="shared" si="146"/>
        <v>9.1199999999999992</v>
      </c>
      <c r="G404" s="32">
        <v>1</v>
      </c>
      <c r="H404" s="19">
        <f t="shared" si="147"/>
        <v>9.1199999999999992</v>
      </c>
      <c r="I404" s="19"/>
      <c r="J404" s="78">
        <f t="shared" si="148"/>
        <v>9.1199999999999992</v>
      </c>
    </row>
    <row r="405" spans="2:10" ht="20.100000000000001" customHeight="1" x14ac:dyDescent="0.25">
      <c r="B405" s="29" t="s">
        <v>175</v>
      </c>
      <c r="C405" s="30" t="s">
        <v>340</v>
      </c>
      <c r="D405" s="31" t="s">
        <v>165</v>
      </c>
      <c r="E405" s="32">
        <v>0.75</v>
      </c>
      <c r="F405" s="19">
        <f t="shared" si="146"/>
        <v>22.46</v>
      </c>
      <c r="G405" s="32">
        <v>1</v>
      </c>
      <c r="H405" s="19">
        <f t="shared" si="147"/>
        <v>16.844999999999999</v>
      </c>
      <c r="I405" s="19"/>
      <c r="J405" s="78">
        <f t="shared" si="148"/>
        <v>16.844999999999999</v>
      </c>
    </row>
    <row r="406" spans="2:10" ht="20.100000000000001" customHeight="1" x14ac:dyDescent="0.25">
      <c r="B406" s="29" t="s">
        <v>180</v>
      </c>
      <c r="C406" s="30" t="s">
        <v>337</v>
      </c>
      <c r="D406" s="31" t="s">
        <v>71</v>
      </c>
      <c r="E406" s="32">
        <v>4.92</v>
      </c>
      <c r="F406" s="19">
        <f t="shared" si="146"/>
        <v>17.27</v>
      </c>
      <c r="G406" s="32">
        <v>1</v>
      </c>
      <c r="H406" s="19">
        <f t="shared" si="147"/>
        <v>84.968400000000003</v>
      </c>
      <c r="I406" s="19"/>
      <c r="J406" s="78">
        <f t="shared" si="148"/>
        <v>84.968400000000003</v>
      </c>
    </row>
    <row r="407" spans="2:10" ht="50.1" customHeight="1" x14ac:dyDescent="0.25">
      <c r="B407" s="29" t="s">
        <v>285</v>
      </c>
      <c r="C407" s="68" t="s">
        <v>338</v>
      </c>
      <c r="D407" s="31" t="s">
        <v>55</v>
      </c>
      <c r="E407" s="32">
        <v>0.88200000000000001</v>
      </c>
      <c r="F407" s="19">
        <f t="shared" si="146"/>
        <v>90.98</v>
      </c>
      <c r="G407" s="32">
        <v>1</v>
      </c>
      <c r="H407" s="19">
        <f t="shared" si="147"/>
        <v>80.24436</v>
      </c>
      <c r="I407" s="19"/>
      <c r="J407" s="78">
        <f t="shared" si="148"/>
        <v>80.24436</v>
      </c>
    </row>
    <row r="408" spans="2:10" ht="50.1" customHeight="1" x14ac:dyDescent="0.25">
      <c r="B408" s="29" t="s">
        <v>287</v>
      </c>
      <c r="C408" s="68" t="s">
        <v>371</v>
      </c>
      <c r="D408" s="31" t="s">
        <v>269</v>
      </c>
      <c r="E408" s="32">
        <v>1</v>
      </c>
      <c r="F408" s="19">
        <f t="shared" si="146"/>
        <v>4.29</v>
      </c>
      <c r="G408" s="32">
        <v>1</v>
      </c>
      <c r="H408" s="19">
        <f t="shared" si="147"/>
        <v>4.29</v>
      </c>
      <c r="I408" s="19"/>
      <c r="J408" s="78">
        <f t="shared" si="148"/>
        <v>4.29</v>
      </c>
    </row>
    <row r="409" spans="2:10" ht="20.100000000000001" customHeight="1" x14ac:dyDescent="0.25">
      <c r="B409" s="29" t="s">
        <v>177</v>
      </c>
      <c r="C409" s="30" t="s">
        <v>341</v>
      </c>
      <c r="D409" s="31" t="s">
        <v>165</v>
      </c>
      <c r="E409" s="32">
        <v>282.31</v>
      </c>
      <c r="F409" s="19">
        <f t="shared" si="146"/>
        <v>8.35</v>
      </c>
      <c r="G409" s="32">
        <v>1</v>
      </c>
      <c r="H409" s="19">
        <f t="shared" si="147"/>
        <v>2357.2885000000001</v>
      </c>
      <c r="I409" s="19"/>
      <c r="J409" s="78">
        <f t="shared" si="148"/>
        <v>2357.2885000000001</v>
      </c>
    </row>
    <row r="410" spans="2:10" ht="50.1" customHeight="1" x14ac:dyDescent="0.25">
      <c r="B410" s="29" t="s">
        <v>227</v>
      </c>
      <c r="C410" s="68" t="s">
        <v>373</v>
      </c>
      <c r="D410" s="31" t="s">
        <v>55</v>
      </c>
      <c r="E410" s="32">
        <v>1</v>
      </c>
      <c r="F410" s="19">
        <f t="shared" si="146"/>
        <v>2024.93</v>
      </c>
      <c r="G410" s="32">
        <v>1</v>
      </c>
      <c r="H410" s="19">
        <f t="shared" si="147"/>
        <v>2024.93</v>
      </c>
      <c r="I410" s="19"/>
      <c r="J410" s="78">
        <f t="shared" si="148"/>
        <v>2024.93</v>
      </c>
    </row>
    <row r="411" spans="2:10" ht="50.1" customHeight="1" x14ac:dyDescent="0.25">
      <c r="B411" s="29" t="s">
        <v>172</v>
      </c>
      <c r="C411" s="68" t="s">
        <v>149</v>
      </c>
      <c r="D411" s="31" t="s">
        <v>125</v>
      </c>
      <c r="E411" s="32">
        <v>0.66659999999999997</v>
      </c>
      <c r="F411" s="19">
        <f t="shared" si="146"/>
        <v>120</v>
      </c>
      <c r="G411" s="32">
        <v>1</v>
      </c>
      <c r="H411" s="19">
        <f t="shared" si="147"/>
        <v>79.99199999999999</v>
      </c>
      <c r="I411" s="19"/>
      <c r="J411" s="78">
        <f t="shared" si="148"/>
        <v>79.99199999999999</v>
      </c>
    </row>
    <row r="412" spans="2:10" ht="50.1" customHeight="1" x14ac:dyDescent="0.25">
      <c r="B412" s="29" t="s">
        <v>179</v>
      </c>
      <c r="C412" s="68" t="s">
        <v>153</v>
      </c>
      <c r="D412" s="31" t="s">
        <v>125</v>
      </c>
      <c r="E412" s="32">
        <v>0.66659999999999997</v>
      </c>
      <c r="F412" s="19">
        <f t="shared" si="146"/>
        <v>120</v>
      </c>
      <c r="G412" s="32">
        <v>1</v>
      </c>
      <c r="H412" s="19">
        <f t="shared" si="147"/>
        <v>79.99199999999999</v>
      </c>
      <c r="I412" s="19"/>
      <c r="J412" s="78">
        <f t="shared" si="148"/>
        <v>79.99199999999999</v>
      </c>
    </row>
    <row r="413" spans="2:10" ht="20.100000000000001" customHeight="1" x14ac:dyDescent="0.25">
      <c r="B413" s="29" t="s">
        <v>275</v>
      </c>
      <c r="C413" s="30" t="s">
        <v>159</v>
      </c>
      <c r="D413" s="31" t="s">
        <v>125</v>
      </c>
      <c r="E413" s="32">
        <v>2</v>
      </c>
      <c r="F413" s="19">
        <f t="shared" si="146"/>
        <v>16.14</v>
      </c>
      <c r="G413" s="32">
        <v>1</v>
      </c>
      <c r="H413" s="19"/>
      <c r="I413" s="19">
        <f>E413*F413</f>
        <v>32.28</v>
      </c>
      <c r="J413" s="78">
        <f t="shared" si="148"/>
        <v>32.28</v>
      </c>
    </row>
    <row r="414" spans="2:10" ht="20.100000000000001" customHeight="1" x14ac:dyDescent="0.25">
      <c r="B414" s="29" t="s">
        <v>266</v>
      </c>
      <c r="C414" s="30" t="s">
        <v>133</v>
      </c>
      <c r="D414" s="31" t="s">
        <v>125</v>
      </c>
      <c r="E414" s="32">
        <v>2</v>
      </c>
      <c r="F414" s="19">
        <f t="shared" si="146"/>
        <v>12.7</v>
      </c>
      <c r="G414" s="32">
        <v>1</v>
      </c>
      <c r="H414" s="19"/>
      <c r="I414" s="19">
        <f t="shared" ref="I414" si="149">E414*F414</f>
        <v>25.4</v>
      </c>
      <c r="J414" s="78">
        <f>G414*(H414+I414)</f>
        <v>25.4</v>
      </c>
    </row>
    <row r="415" spans="2:10" ht="20.100000000000001" customHeight="1" x14ac:dyDescent="0.25">
      <c r="B415" s="29"/>
      <c r="C415" s="33" t="s">
        <v>135</v>
      </c>
      <c r="D415" s="31"/>
      <c r="E415" s="32"/>
      <c r="F415" s="19"/>
      <c r="G415" s="32"/>
      <c r="H415" s="19"/>
      <c r="I415" s="19"/>
      <c r="J415" s="78"/>
    </row>
    <row r="416" spans="2:10" ht="20.100000000000001" customHeight="1" x14ac:dyDescent="0.25">
      <c r="B416" s="29"/>
      <c r="C416" s="33" t="s">
        <v>136</v>
      </c>
      <c r="D416" s="31"/>
      <c r="E416" s="32"/>
      <c r="F416" s="19"/>
      <c r="G416" s="32"/>
      <c r="H416" s="19"/>
      <c r="I416" s="19"/>
      <c r="J416" s="78"/>
    </row>
    <row r="417" spans="2:10" ht="20.100000000000001" customHeight="1" x14ac:dyDescent="0.25">
      <c r="B417" s="29"/>
      <c r="C417" s="33" t="s">
        <v>392</v>
      </c>
      <c r="D417" s="31"/>
      <c r="E417" s="32"/>
      <c r="F417" s="19"/>
      <c r="G417" s="32"/>
      <c r="H417" s="19">
        <f>SUM(H403:H416)</f>
        <v>5002.9536724000009</v>
      </c>
      <c r="I417" s="19">
        <f>SUM(I413:I416)</f>
        <v>57.68</v>
      </c>
      <c r="J417" s="78">
        <f>SUM(H417:I417)</f>
        <v>5060.6336724000012</v>
      </c>
    </row>
    <row r="418" spans="2:10" ht="20.100000000000001" customHeight="1" thickBot="1" x14ac:dyDescent="0.3">
      <c r="B418" s="34"/>
      <c r="C418" s="35"/>
      <c r="D418" s="35"/>
      <c r="E418" s="35"/>
      <c r="F418" s="56"/>
      <c r="G418" s="61"/>
      <c r="H418" s="57"/>
      <c r="I418" s="57"/>
      <c r="J418" s="114"/>
    </row>
    <row r="419" spans="2:10" ht="20.100000000000001" customHeight="1" x14ac:dyDescent="0.25">
      <c r="B419" s="44" t="s">
        <v>67</v>
      </c>
      <c r="C419" s="45" t="s">
        <v>183</v>
      </c>
      <c r="D419" s="46" t="s">
        <v>55</v>
      </c>
      <c r="E419" s="126"/>
      <c r="F419" s="127"/>
      <c r="G419" s="128"/>
      <c r="H419" s="47">
        <f>H435</f>
        <v>3641.4095544000002</v>
      </c>
      <c r="I419" s="47">
        <f>I435</f>
        <v>57.68</v>
      </c>
      <c r="J419" s="110">
        <f>SUM(H419:I419)</f>
        <v>3699.0895544</v>
      </c>
    </row>
    <row r="420" spans="2:10" ht="20.100000000000001" customHeight="1" x14ac:dyDescent="0.25">
      <c r="B420" s="43" t="s">
        <v>132</v>
      </c>
      <c r="C420" s="103" t="s">
        <v>138</v>
      </c>
      <c r="D420" s="104"/>
      <c r="E420" s="104"/>
      <c r="F420" s="105"/>
      <c r="G420" s="105"/>
      <c r="H420" s="106"/>
      <c r="I420" s="106"/>
      <c r="J420" s="108"/>
    </row>
    <row r="421" spans="2:10" ht="50.1" customHeight="1" x14ac:dyDescent="0.25">
      <c r="B421" s="29" t="s">
        <v>176</v>
      </c>
      <c r="C421" s="68" t="s">
        <v>339</v>
      </c>
      <c r="D421" s="31" t="s">
        <v>71</v>
      </c>
      <c r="E421" s="32">
        <f>(2*2*0.2)-(3.14*0.3*0.3)*0.2</f>
        <v>0.74348000000000003</v>
      </c>
      <c r="F421" s="19">
        <f t="shared" ref="F421:F432" si="150">VLOOKUP(B421,atual1,6,FALSE)</f>
        <v>394.28</v>
      </c>
      <c r="G421" s="32">
        <v>1</v>
      </c>
      <c r="H421" s="19">
        <f t="shared" ref="H421:H430" si="151">E421*F421</f>
        <v>293.13929439999998</v>
      </c>
      <c r="I421" s="19"/>
      <c r="J421" s="78">
        <f t="shared" ref="J421:J431" si="152">G421*(H421+I421)</f>
        <v>293.13929439999998</v>
      </c>
    </row>
    <row r="422" spans="2:10" ht="20.100000000000001" customHeight="1" x14ac:dyDescent="0.25">
      <c r="B422" s="29" t="s">
        <v>174</v>
      </c>
      <c r="C422" s="30" t="s">
        <v>363</v>
      </c>
      <c r="D422" s="31" t="s">
        <v>165</v>
      </c>
      <c r="E422" s="32">
        <v>1</v>
      </c>
      <c r="F422" s="19">
        <f t="shared" si="150"/>
        <v>9.1199999999999992</v>
      </c>
      <c r="G422" s="32">
        <v>1</v>
      </c>
      <c r="H422" s="19">
        <f t="shared" si="151"/>
        <v>9.1199999999999992</v>
      </c>
      <c r="I422" s="19"/>
      <c r="J422" s="78">
        <f t="shared" si="152"/>
        <v>9.1199999999999992</v>
      </c>
    </row>
    <row r="423" spans="2:10" ht="20.100000000000001" customHeight="1" x14ac:dyDescent="0.25">
      <c r="B423" s="29" t="s">
        <v>175</v>
      </c>
      <c r="C423" s="30" t="s">
        <v>340</v>
      </c>
      <c r="D423" s="31" t="s">
        <v>165</v>
      </c>
      <c r="E423" s="32">
        <v>0.75</v>
      </c>
      <c r="F423" s="19">
        <f t="shared" si="150"/>
        <v>22.46</v>
      </c>
      <c r="G423" s="32">
        <v>1</v>
      </c>
      <c r="H423" s="19">
        <f t="shared" si="151"/>
        <v>16.844999999999999</v>
      </c>
      <c r="I423" s="19"/>
      <c r="J423" s="78">
        <f t="shared" si="152"/>
        <v>16.844999999999999</v>
      </c>
    </row>
    <row r="424" spans="2:10" ht="20.100000000000001" customHeight="1" x14ac:dyDescent="0.25">
      <c r="B424" s="29" t="s">
        <v>180</v>
      </c>
      <c r="C424" s="30" t="s">
        <v>337</v>
      </c>
      <c r="D424" s="31" t="s">
        <v>71</v>
      </c>
      <c r="E424" s="32">
        <v>4.92</v>
      </c>
      <c r="F424" s="19">
        <f t="shared" si="150"/>
        <v>17.27</v>
      </c>
      <c r="G424" s="32">
        <v>1</v>
      </c>
      <c r="H424" s="19">
        <f t="shared" si="151"/>
        <v>84.968400000000003</v>
      </c>
      <c r="I424" s="19"/>
      <c r="J424" s="78">
        <f t="shared" si="152"/>
        <v>84.968400000000003</v>
      </c>
    </row>
    <row r="425" spans="2:10" ht="50.1" customHeight="1" x14ac:dyDescent="0.25">
      <c r="B425" s="29" t="s">
        <v>285</v>
      </c>
      <c r="C425" s="68" t="s">
        <v>338</v>
      </c>
      <c r="D425" s="31" t="s">
        <v>55</v>
      </c>
      <c r="E425" s="32">
        <v>0.88200000000000001</v>
      </c>
      <c r="F425" s="19">
        <f t="shared" si="150"/>
        <v>90.98</v>
      </c>
      <c r="G425" s="32">
        <v>1</v>
      </c>
      <c r="H425" s="19">
        <f t="shared" si="151"/>
        <v>80.24436</v>
      </c>
      <c r="I425" s="19"/>
      <c r="J425" s="78">
        <f t="shared" si="152"/>
        <v>80.24436</v>
      </c>
    </row>
    <row r="426" spans="2:10" ht="50.1" customHeight="1" x14ac:dyDescent="0.25">
      <c r="B426" s="29" t="s">
        <v>287</v>
      </c>
      <c r="C426" s="68" t="s">
        <v>371</v>
      </c>
      <c r="D426" s="31" t="s">
        <v>269</v>
      </c>
      <c r="E426" s="32">
        <v>1</v>
      </c>
      <c r="F426" s="19">
        <f t="shared" si="150"/>
        <v>4.29</v>
      </c>
      <c r="G426" s="32">
        <v>1</v>
      </c>
      <c r="H426" s="19">
        <f t="shared" si="151"/>
        <v>4.29</v>
      </c>
      <c r="I426" s="19"/>
      <c r="J426" s="78">
        <f t="shared" si="152"/>
        <v>4.29</v>
      </c>
    </row>
    <row r="427" spans="2:10" ht="20.100000000000001" customHeight="1" x14ac:dyDescent="0.25">
      <c r="B427" s="29" t="s">
        <v>177</v>
      </c>
      <c r="C427" s="30" t="s">
        <v>341</v>
      </c>
      <c r="D427" s="31" t="s">
        <v>165</v>
      </c>
      <c r="E427" s="32">
        <v>282.31</v>
      </c>
      <c r="F427" s="19">
        <f t="shared" si="150"/>
        <v>8.35</v>
      </c>
      <c r="G427" s="32">
        <v>1</v>
      </c>
      <c r="H427" s="19">
        <f t="shared" si="151"/>
        <v>2357.2885000000001</v>
      </c>
      <c r="I427" s="19"/>
      <c r="J427" s="78">
        <f t="shared" si="152"/>
        <v>2357.2885000000001</v>
      </c>
    </row>
    <row r="428" spans="2:10" ht="50.1" customHeight="1" x14ac:dyDescent="0.25">
      <c r="B428" s="29" t="s">
        <v>228</v>
      </c>
      <c r="C428" s="68" t="s">
        <v>372</v>
      </c>
      <c r="D428" s="31" t="s">
        <v>55</v>
      </c>
      <c r="E428" s="32">
        <v>1</v>
      </c>
      <c r="F428" s="19">
        <f t="shared" si="150"/>
        <v>635.53</v>
      </c>
      <c r="G428" s="32">
        <v>1</v>
      </c>
      <c r="H428" s="19">
        <f t="shared" si="151"/>
        <v>635.53</v>
      </c>
      <c r="I428" s="19"/>
      <c r="J428" s="78">
        <f t="shared" si="152"/>
        <v>635.53</v>
      </c>
    </row>
    <row r="429" spans="2:10" ht="50.1" customHeight="1" x14ac:dyDescent="0.25">
      <c r="B429" s="29" t="s">
        <v>172</v>
      </c>
      <c r="C429" s="68" t="s">
        <v>149</v>
      </c>
      <c r="D429" s="31" t="s">
        <v>125</v>
      </c>
      <c r="E429" s="32">
        <v>0.66659999999999997</v>
      </c>
      <c r="F429" s="19">
        <f t="shared" si="150"/>
        <v>120</v>
      </c>
      <c r="G429" s="32">
        <v>1</v>
      </c>
      <c r="H429" s="19">
        <f t="shared" si="151"/>
        <v>79.99199999999999</v>
      </c>
      <c r="I429" s="19"/>
      <c r="J429" s="78">
        <f t="shared" si="152"/>
        <v>79.99199999999999</v>
      </c>
    </row>
    <row r="430" spans="2:10" ht="50.1" customHeight="1" x14ac:dyDescent="0.25">
      <c r="B430" s="29" t="s">
        <v>179</v>
      </c>
      <c r="C430" s="68" t="s">
        <v>153</v>
      </c>
      <c r="D430" s="31" t="s">
        <v>125</v>
      </c>
      <c r="E430" s="32">
        <v>0.66659999999999997</v>
      </c>
      <c r="F430" s="19">
        <f t="shared" si="150"/>
        <v>120</v>
      </c>
      <c r="G430" s="32">
        <v>1</v>
      </c>
      <c r="H430" s="19">
        <f t="shared" si="151"/>
        <v>79.99199999999999</v>
      </c>
      <c r="I430" s="19"/>
      <c r="J430" s="78">
        <f t="shared" si="152"/>
        <v>79.99199999999999</v>
      </c>
    </row>
    <row r="431" spans="2:10" ht="20.100000000000001" customHeight="1" x14ac:dyDescent="0.25">
      <c r="B431" s="29" t="s">
        <v>275</v>
      </c>
      <c r="C431" s="30" t="s">
        <v>159</v>
      </c>
      <c r="D431" s="31" t="s">
        <v>125</v>
      </c>
      <c r="E431" s="32">
        <v>2</v>
      </c>
      <c r="F431" s="19">
        <f t="shared" si="150"/>
        <v>16.14</v>
      </c>
      <c r="G431" s="32">
        <v>1</v>
      </c>
      <c r="H431" s="19"/>
      <c r="I431" s="19">
        <f>E431*F431</f>
        <v>32.28</v>
      </c>
      <c r="J431" s="78">
        <f t="shared" si="152"/>
        <v>32.28</v>
      </c>
    </row>
    <row r="432" spans="2:10" ht="20.100000000000001" customHeight="1" x14ac:dyDescent="0.25">
      <c r="B432" s="29" t="s">
        <v>266</v>
      </c>
      <c r="C432" s="30" t="s">
        <v>133</v>
      </c>
      <c r="D432" s="31" t="s">
        <v>125</v>
      </c>
      <c r="E432" s="32">
        <v>2</v>
      </c>
      <c r="F432" s="19">
        <f t="shared" si="150"/>
        <v>12.7</v>
      </c>
      <c r="G432" s="32">
        <v>1</v>
      </c>
      <c r="H432" s="19"/>
      <c r="I432" s="19">
        <f t="shared" ref="I432" si="153">E432*F432</f>
        <v>25.4</v>
      </c>
      <c r="J432" s="78">
        <f>G432*(H432+I432)</f>
        <v>25.4</v>
      </c>
    </row>
    <row r="433" spans="2:10" ht="20.100000000000001" customHeight="1" x14ac:dyDescent="0.25">
      <c r="B433" s="29"/>
      <c r="C433" s="33" t="s">
        <v>135</v>
      </c>
      <c r="D433" s="31"/>
      <c r="E433" s="32"/>
      <c r="F433" s="19"/>
      <c r="G433" s="32"/>
      <c r="H433" s="19"/>
      <c r="I433" s="19"/>
      <c r="J433" s="78"/>
    </row>
    <row r="434" spans="2:10" ht="20.100000000000001" customHeight="1" x14ac:dyDescent="0.25">
      <c r="B434" s="29"/>
      <c r="C434" s="33" t="s">
        <v>136</v>
      </c>
      <c r="D434" s="31"/>
      <c r="E434" s="32"/>
      <c r="F434" s="19"/>
      <c r="G434" s="32"/>
      <c r="H434" s="19"/>
      <c r="I434" s="19"/>
      <c r="J434" s="78"/>
    </row>
    <row r="435" spans="2:10" ht="20.100000000000001" customHeight="1" x14ac:dyDescent="0.25">
      <c r="B435" s="29"/>
      <c r="C435" s="33" t="s">
        <v>392</v>
      </c>
      <c r="D435" s="31"/>
      <c r="E435" s="32"/>
      <c r="F435" s="19"/>
      <c r="G435" s="32"/>
      <c r="H435" s="19">
        <f>SUM(H421:H434)</f>
        <v>3641.4095544000002</v>
      </c>
      <c r="I435" s="19">
        <f>SUM(I431:I434)</f>
        <v>57.68</v>
      </c>
      <c r="J435" s="78">
        <f>SUM(H435:I435)</f>
        <v>3699.0895544</v>
      </c>
    </row>
    <row r="436" spans="2:10" ht="20.100000000000001" customHeight="1" thickBot="1" x14ac:dyDescent="0.3">
      <c r="B436" s="34"/>
      <c r="C436" s="35"/>
      <c r="D436" s="35"/>
      <c r="E436" s="35"/>
      <c r="F436" s="56"/>
      <c r="G436" s="61"/>
      <c r="H436" s="57"/>
      <c r="I436" s="57"/>
      <c r="J436" s="114"/>
    </row>
    <row r="437" spans="2:10" ht="20.100000000000001" customHeight="1" x14ac:dyDescent="0.25">
      <c r="B437" s="44" t="s">
        <v>184</v>
      </c>
      <c r="C437" s="45" t="s">
        <v>187</v>
      </c>
      <c r="D437" s="46" t="s">
        <v>71</v>
      </c>
      <c r="E437" s="126"/>
      <c r="F437" s="127"/>
      <c r="G437" s="128"/>
      <c r="H437" s="47">
        <f>H452</f>
        <v>4112.4182999999994</v>
      </c>
      <c r="I437" s="47">
        <f>I452</f>
        <v>57.68</v>
      </c>
      <c r="J437" s="110">
        <f>SUM(H437:I437)</f>
        <v>4170.0982999999997</v>
      </c>
    </row>
    <row r="438" spans="2:10" ht="20.100000000000001" customHeight="1" x14ac:dyDescent="0.25">
      <c r="B438" s="43" t="s">
        <v>132</v>
      </c>
      <c r="C438" s="103" t="s">
        <v>138</v>
      </c>
      <c r="D438" s="104"/>
      <c r="E438" s="104"/>
      <c r="F438" s="105"/>
      <c r="G438" s="105"/>
      <c r="H438" s="106"/>
      <c r="I438" s="106"/>
      <c r="J438" s="108"/>
    </row>
    <row r="439" spans="2:10" ht="20.100000000000001" customHeight="1" x14ac:dyDescent="0.25">
      <c r="B439" s="29" t="s">
        <v>176</v>
      </c>
      <c r="C439" s="30" t="s">
        <v>173</v>
      </c>
      <c r="D439" s="31" t="s">
        <v>71</v>
      </c>
      <c r="E439" s="32">
        <v>1</v>
      </c>
      <c r="F439" s="19">
        <f t="shared" ref="F439:F449" si="154">VLOOKUP(B439,atual1,6,FALSE)</f>
        <v>394.28</v>
      </c>
      <c r="G439" s="32">
        <v>1</v>
      </c>
      <c r="H439" s="19">
        <f t="shared" ref="H439:H447" si="155">E439*F439</f>
        <v>394.28</v>
      </c>
      <c r="I439" s="19"/>
      <c r="J439" s="78">
        <f t="shared" ref="J439:J448" si="156">G439*(H439+I439)</f>
        <v>394.28</v>
      </c>
    </row>
    <row r="440" spans="2:10" ht="20.100000000000001" customHeight="1" x14ac:dyDescent="0.25">
      <c r="B440" s="29" t="s">
        <v>174</v>
      </c>
      <c r="C440" s="30" t="s">
        <v>363</v>
      </c>
      <c r="D440" s="31" t="s">
        <v>165</v>
      </c>
      <c r="E440" s="32">
        <v>1</v>
      </c>
      <c r="F440" s="19">
        <f t="shared" si="154"/>
        <v>9.1199999999999992</v>
      </c>
      <c r="G440" s="32">
        <v>1</v>
      </c>
      <c r="H440" s="19">
        <f t="shared" si="155"/>
        <v>9.1199999999999992</v>
      </c>
      <c r="I440" s="19"/>
      <c r="J440" s="78">
        <f t="shared" si="156"/>
        <v>9.1199999999999992</v>
      </c>
    </row>
    <row r="441" spans="2:10" ht="20.100000000000001" customHeight="1" x14ac:dyDescent="0.25">
      <c r="B441" s="29" t="s">
        <v>175</v>
      </c>
      <c r="C441" s="30" t="s">
        <v>340</v>
      </c>
      <c r="D441" s="31" t="s">
        <v>165</v>
      </c>
      <c r="E441" s="32">
        <v>0.75</v>
      </c>
      <c r="F441" s="19">
        <f t="shared" si="154"/>
        <v>22.46</v>
      </c>
      <c r="G441" s="32">
        <v>1</v>
      </c>
      <c r="H441" s="19">
        <f t="shared" si="155"/>
        <v>16.844999999999999</v>
      </c>
      <c r="I441" s="19"/>
      <c r="J441" s="78">
        <f t="shared" si="156"/>
        <v>16.844999999999999</v>
      </c>
    </row>
    <row r="442" spans="2:10" ht="20.100000000000001" customHeight="1" x14ac:dyDescent="0.25">
      <c r="B442" s="29" t="s">
        <v>180</v>
      </c>
      <c r="C442" s="30" t="s">
        <v>337</v>
      </c>
      <c r="D442" s="31" t="s">
        <v>71</v>
      </c>
      <c r="E442" s="32">
        <v>5.49</v>
      </c>
      <c r="F442" s="19">
        <f t="shared" si="154"/>
        <v>17.27</v>
      </c>
      <c r="G442" s="32">
        <v>1</v>
      </c>
      <c r="H442" s="19">
        <f t="shared" si="155"/>
        <v>94.812300000000008</v>
      </c>
      <c r="I442" s="19"/>
      <c r="J442" s="78">
        <f t="shared" si="156"/>
        <v>94.812300000000008</v>
      </c>
    </row>
    <row r="443" spans="2:10" ht="50.1" customHeight="1" x14ac:dyDescent="0.25">
      <c r="B443" s="29" t="s">
        <v>285</v>
      </c>
      <c r="C443" s="68" t="s">
        <v>338</v>
      </c>
      <c r="D443" s="31" t="s">
        <v>55</v>
      </c>
      <c r="E443" s="32">
        <v>1.1000000000000001</v>
      </c>
      <c r="F443" s="19">
        <f t="shared" si="154"/>
        <v>90.98</v>
      </c>
      <c r="G443" s="32">
        <v>1</v>
      </c>
      <c r="H443" s="19">
        <f t="shared" si="155"/>
        <v>100.07800000000002</v>
      </c>
      <c r="I443" s="19"/>
      <c r="J443" s="78">
        <f t="shared" si="156"/>
        <v>100.07800000000002</v>
      </c>
    </row>
    <row r="444" spans="2:10" ht="50.1" customHeight="1" x14ac:dyDescent="0.25">
      <c r="B444" s="29" t="s">
        <v>287</v>
      </c>
      <c r="C444" s="68" t="s">
        <v>371</v>
      </c>
      <c r="D444" s="31" t="s">
        <v>269</v>
      </c>
      <c r="E444" s="32">
        <v>1</v>
      </c>
      <c r="F444" s="19">
        <f t="shared" si="154"/>
        <v>4.29</v>
      </c>
      <c r="G444" s="32">
        <v>1</v>
      </c>
      <c r="H444" s="19">
        <f t="shared" si="155"/>
        <v>4.29</v>
      </c>
      <c r="I444" s="19"/>
      <c r="J444" s="78">
        <f t="shared" si="156"/>
        <v>4.29</v>
      </c>
    </row>
    <row r="445" spans="2:10" ht="20.100000000000001" customHeight="1" x14ac:dyDescent="0.25">
      <c r="B445" s="29" t="s">
        <v>177</v>
      </c>
      <c r="C445" s="30" t="s">
        <v>341</v>
      </c>
      <c r="D445" s="31" t="s">
        <v>165</v>
      </c>
      <c r="E445" s="32">
        <v>389.58</v>
      </c>
      <c r="F445" s="19">
        <f t="shared" si="154"/>
        <v>8.35</v>
      </c>
      <c r="G445" s="32">
        <v>1</v>
      </c>
      <c r="H445" s="19">
        <f t="shared" si="155"/>
        <v>3252.9929999999999</v>
      </c>
      <c r="I445" s="19"/>
      <c r="J445" s="78">
        <f t="shared" si="156"/>
        <v>3252.9929999999999</v>
      </c>
    </row>
    <row r="446" spans="2:10" ht="50.1" customHeight="1" x14ac:dyDescent="0.25">
      <c r="B446" s="29" t="s">
        <v>172</v>
      </c>
      <c r="C446" s="68" t="s">
        <v>149</v>
      </c>
      <c r="D446" s="31" t="s">
        <v>125</v>
      </c>
      <c r="E446" s="32">
        <v>1</v>
      </c>
      <c r="F446" s="19">
        <f t="shared" si="154"/>
        <v>120</v>
      </c>
      <c r="G446" s="32">
        <v>1</v>
      </c>
      <c r="H446" s="19">
        <f t="shared" si="155"/>
        <v>120</v>
      </c>
      <c r="I446" s="19"/>
      <c r="J446" s="78">
        <f t="shared" si="156"/>
        <v>120</v>
      </c>
    </row>
    <row r="447" spans="2:10" ht="50.1" customHeight="1" x14ac:dyDescent="0.25">
      <c r="B447" s="29" t="s">
        <v>179</v>
      </c>
      <c r="C447" s="68" t="s">
        <v>153</v>
      </c>
      <c r="D447" s="31" t="s">
        <v>125</v>
      </c>
      <c r="E447" s="32">
        <v>1</v>
      </c>
      <c r="F447" s="19">
        <f t="shared" si="154"/>
        <v>120</v>
      </c>
      <c r="G447" s="32">
        <v>1</v>
      </c>
      <c r="H447" s="19">
        <f t="shared" si="155"/>
        <v>120</v>
      </c>
      <c r="I447" s="19"/>
      <c r="J447" s="78">
        <f t="shared" si="156"/>
        <v>120</v>
      </c>
    </row>
    <row r="448" spans="2:10" ht="20.100000000000001" customHeight="1" x14ac:dyDescent="0.25">
      <c r="B448" s="29" t="s">
        <v>275</v>
      </c>
      <c r="C448" s="30" t="s">
        <v>159</v>
      </c>
      <c r="D448" s="31" t="s">
        <v>125</v>
      </c>
      <c r="E448" s="32">
        <v>2</v>
      </c>
      <c r="F448" s="19">
        <f t="shared" si="154"/>
        <v>16.14</v>
      </c>
      <c r="G448" s="32">
        <v>1</v>
      </c>
      <c r="H448" s="19"/>
      <c r="I448" s="19">
        <f>E448*F448</f>
        <v>32.28</v>
      </c>
      <c r="J448" s="78">
        <f t="shared" si="156"/>
        <v>32.28</v>
      </c>
    </row>
    <row r="449" spans="2:10" ht="20.100000000000001" customHeight="1" x14ac:dyDescent="0.25">
      <c r="B449" s="29" t="s">
        <v>266</v>
      </c>
      <c r="C449" s="30" t="s">
        <v>133</v>
      </c>
      <c r="D449" s="31" t="s">
        <v>125</v>
      </c>
      <c r="E449" s="32">
        <v>2</v>
      </c>
      <c r="F449" s="19">
        <f t="shared" si="154"/>
        <v>12.7</v>
      </c>
      <c r="G449" s="32">
        <v>1</v>
      </c>
      <c r="H449" s="19"/>
      <c r="I449" s="19">
        <f t="shared" ref="I449" si="157">E449*F449</f>
        <v>25.4</v>
      </c>
      <c r="J449" s="78">
        <f>G449*(H449+I449)</f>
        <v>25.4</v>
      </c>
    </row>
    <row r="450" spans="2:10" ht="20.100000000000001" customHeight="1" x14ac:dyDescent="0.25">
      <c r="B450" s="29"/>
      <c r="C450" s="33" t="s">
        <v>135</v>
      </c>
      <c r="D450" s="31"/>
      <c r="E450" s="32"/>
      <c r="F450" s="19"/>
      <c r="G450" s="32"/>
      <c r="H450" s="19"/>
      <c r="I450" s="19"/>
      <c r="J450" s="78"/>
    </row>
    <row r="451" spans="2:10" ht="20.100000000000001" customHeight="1" x14ac:dyDescent="0.25">
      <c r="B451" s="29"/>
      <c r="C451" s="33" t="s">
        <v>136</v>
      </c>
      <c r="D451" s="31"/>
      <c r="E451" s="32"/>
      <c r="F451" s="19"/>
      <c r="G451" s="32"/>
      <c r="H451" s="19"/>
      <c r="I451" s="19"/>
      <c r="J451" s="78"/>
    </row>
    <row r="452" spans="2:10" ht="20.100000000000001" customHeight="1" x14ac:dyDescent="0.25">
      <c r="B452" s="29"/>
      <c r="C452" s="33" t="s">
        <v>392</v>
      </c>
      <c r="D452" s="31"/>
      <c r="E452" s="32"/>
      <c r="F452" s="19"/>
      <c r="G452" s="32"/>
      <c r="H452" s="19">
        <f>SUM(H439:H451)</f>
        <v>4112.4182999999994</v>
      </c>
      <c r="I452" s="19">
        <f>SUM(I448:I451)</f>
        <v>57.68</v>
      </c>
      <c r="J452" s="78">
        <f>SUM(H452:I452)</f>
        <v>4170.0982999999997</v>
      </c>
    </row>
    <row r="453" spans="2:10" ht="20.100000000000001" customHeight="1" thickBot="1" x14ac:dyDescent="0.3">
      <c r="B453" s="34"/>
      <c r="C453" s="35"/>
      <c r="D453" s="35"/>
      <c r="E453" s="35"/>
      <c r="F453" s="56"/>
      <c r="G453" s="61"/>
      <c r="H453" s="57"/>
      <c r="I453" s="57"/>
      <c r="J453" s="114"/>
    </row>
    <row r="454" spans="2:10" ht="20.100000000000001" customHeight="1" x14ac:dyDescent="0.25">
      <c r="B454" s="44" t="s">
        <v>185</v>
      </c>
      <c r="C454" s="45" t="s">
        <v>225</v>
      </c>
      <c r="D454" s="46" t="s">
        <v>55</v>
      </c>
      <c r="E454" s="126"/>
      <c r="F454" s="127"/>
      <c r="G454" s="128"/>
      <c r="H454" s="47">
        <f>H459</f>
        <v>1923.6834999999999</v>
      </c>
      <c r="I454" s="47">
        <f>I459</f>
        <v>101.24650000000001</v>
      </c>
      <c r="J454" s="110">
        <f>J459</f>
        <v>2024.9299999999998</v>
      </c>
    </row>
    <row r="455" spans="2:10" ht="20.100000000000001" customHeight="1" x14ac:dyDescent="0.25">
      <c r="B455" s="43" t="s">
        <v>132</v>
      </c>
      <c r="C455" s="103" t="s">
        <v>138</v>
      </c>
      <c r="D455" s="104"/>
      <c r="E455" s="104"/>
      <c r="F455" s="105"/>
      <c r="G455" s="105"/>
      <c r="H455" s="106"/>
      <c r="I455" s="106"/>
      <c r="J455" s="108"/>
    </row>
    <row r="456" spans="2:10" ht="50.1" customHeight="1" x14ac:dyDescent="0.25">
      <c r="B456" s="29" t="s">
        <v>227</v>
      </c>
      <c r="C456" s="68" t="s">
        <v>373</v>
      </c>
      <c r="D456" s="31" t="s">
        <v>55</v>
      </c>
      <c r="E456" s="32">
        <v>1</v>
      </c>
      <c r="F456" s="19">
        <f>VLOOKUP(B456,atual1,6,FALSE)</f>
        <v>2024.93</v>
      </c>
      <c r="G456" s="32">
        <v>1</v>
      </c>
      <c r="H456" s="19">
        <f>(E456*F456)*0.95</f>
        <v>1923.6834999999999</v>
      </c>
      <c r="I456" s="19">
        <f>(E456*F456)*0.05</f>
        <v>101.24650000000001</v>
      </c>
      <c r="J456" s="78">
        <f t="shared" ref="J456" si="158">G456*(H456+I456)</f>
        <v>2024.9299999999998</v>
      </c>
    </row>
    <row r="457" spans="2:10" ht="20.100000000000001" customHeight="1" x14ac:dyDescent="0.25">
      <c r="B457" s="29"/>
      <c r="C457" s="33" t="s">
        <v>135</v>
      </c>
      <c r="D457" s="31"/>
      <c r="E457" s="32"/>
      <c r="F457" s="19"/>
      <c r="G457" s="32"/>
      <c r="H457" s="19"/>
      <c r="I457" s="19"/>
      <c r="J457" s="78"/>
    </row>
    <row r="458" spans="2:10" ht="20.100000000000001" customHeight="1" x14ac:dyDescent="0.25">
      <c r="B458" s="29"/>
      <c r="C458" s="33" t="s">
        <v>136</v>
      </c>
      <c r="D458" s="31"/>
      <c r="E458" s="32"/>
      <c r="F458" s="19"/>
      <c r="G458" s="32"/>
      <c r="H458" s="19"/>
      <c r="I458" s="19"/>
      <c r="J458" s="78"/>
    </row>
    <row r="459" spans="2:10" ht="20.100000000000001" customHeight="1" x14ac:dyDescent="0.25">
      <c r="B459" s="29"/>
      <c r="C459" s="33" t="s">
        <v>267</v>
      </c>
      <c r="D459" s="31"/>
      <c r="E459" s="32"/>
      <c r="F459" s="19"/>
      <c r="G459" s="32"/>
      <c r="H459" s="19">
        <f>SUM(H456:H458)</f>
        <v>1923.6834999999999</v>
      </c>
      <c r="I459" s="19">
        <f>SUM(I456:I458)</f>
        <v>101.24650000000001</v>
      </c>
      <c r="J459" s="78">
        <f>SUM(H459:I459)</f>
        <v>2024.9299999999998</v>
      </c>
    </row>
    <row r="460" spans="2:10" ht="20.100000000000001" customHeight="1" thickBot="1" x14ac:dyDescent="0.3">
      <c r="B460" s="34"/>
      <c r="C460" s="35"/>
      <c r="D460" s="35"/>
      <c r="E460" s="35"/>
      <c r="F460" s="56"/>
      <c r="G460" s="61"/>
      <c r="H460" s="57"/>
      <c r="I460" s="57"/>
      <c r="J460" s="114"/>
    </row>
    <row r="461" spans="2:10" ht="20.100000000000001" customHeight="1" x14ac:dyDescent="0.25">
      <c r="B461" s="44" t="s">
        <v>186</v>
      </c>
      <c r="C461" s="45" t="s">
        <v>226</v>
      </c>
      <c r="D461" s="46" t="s">
        <v>55</v>
      </c>
      <c r="E461" s="126"/>
      <c r="F461" s="127"/>
      <c r="G461" s="128"/>
      <c r="H461" s="47">
        <f>H466</f>
        <v>603.75349999999992</v>
      </c>
      <c r="I461" s="47">
        <f>I466</f>
        <v>31.776499999999999</v>
      </c>
      <c r="J461" s="110">
        <f>J466</f>
        <v>635.53</v>
      </c>
    </row>
    <row r="462" spans="2:10" ht="20.100000000000001" customHeight="1" x14ac:dyDescent="0.25">
      <c r="B462" s="43" t="s">
        <v>132</v>
      </c>
      <c r="C462" s="103" t="s">
        <v>138</v>
      </c>
      <c r="D462" s="104"/>
      <c r="E462" s="104"/>
      <c r="F462" s="105"/>
      <c r="G462" s="105"/>
      <c r="H462" s="106"/>
      <c r="I462" s="106"/>
      <c r="J462" s="108"/>
    </row>
    <row r="463" spans="2:10" ht="50.1" customHeight="1" x14ac:dyDescent="0.25">
      <c r="B463" s="29" t="s">
        <v>228</v>
      </c>
      <c r="C463" s="68" t="s">
        <v>372</v>
      </c>
      <c r="D463" s="31" t="s">
        <v>55</v>
      </c>
      <c r="E463" s="32">
        <v>1</v>
      </c>
      <c r="F463" s="19">
        <f>VLOOKUP(B463,atual1,6,FALSE)</f>
        <v>635.53</v>
      </c>
      <c r="G463" s="32">
        <v>1</v>
      </c>
      <c r="H463" s="19">
        <f>(E463*F463)*0.95</f>
        <v>603.75349999999992</v>
      </c>
      <c r="I463" s="19">
        <f>(E463*F463)*0.05</f>
        <v>31.776499999999999</v>
      </c>
      <c r="J463" s="78">
        <f t="shared" ref="J463" si="159">G463*(H463+I463)</f>
        <v>635.53</v>
      </c>
    </row>
    <row r="464" spans="2:10" ht="20.100000000000001" customHeight="1" x14ac:dyDescent="0.25">
      <c r="B464" s="29"/>
      <c r="C464" s="33" t="s">
        <v>135</v>
      </c>
      <c r="D464" s="31"/>
      <c r="E464" s="32"/>
      <c r="F464" s="19"/>
      <c r="G464" s="32"/>
      <c r="H464" s="19"/>
      <c r="I464" s="19"/>
      <c r="J464" s="78"/>
    </row>
    <row r="465" spans="2:10" ht="20.100000000000001" customHeight="1" x14ac:dyDescent="0.25">
      <c r="B465" s="29"/>
      <c r="C465" s="33" t="s">
        <v>136</v>
      </c>
      <c r="D465" s="31"/>
      <c r="E465" s="32"/>
      <c r="F465" s="19"/>
      <c r="G465" s="32"/>
      <c r="H465" s="19"/>
      <c r="I465" s="19"/>
      <c r="J465" s="78"/>
    </row>
    <row r="466" spans="2:10" ht="20.100000000000001" customHeight="1" x14ac:dyDescent="0.25">
      <c r="B466" s="29"/>
      <c r="C466" s="33" t="s">
        <v>392</v>
      </c>
      <c r="D466" s="31"/>
      <c r="E466" s="32"/>
      <c r="F466" s="19"/>
      <c r="G466" s="32"/>
      <c r="H466" s="19">
        <f>SUM(H463:H465)</f>
        <v>603.75349999999992</v>
      </c>
      <c r="I466" s="19">
        <f>SUM(I463:I465)</f>
        <v>31.776499999999999</v>
      </c>
      <c r="J466" s="78">
        <f>SUM(H466:I466)</f>
        <v>635.53</v>
      </c>
    </row>
    <row r="467" spans="2:10" ht="20.100000000000001" customHeight="1" x14ac:dyDescent="0.25">
      <c r="B467" s="29"/>
      <c r="C467" s="33"/>
      <c r="D467" s="31"/>
      <c r="E467" s="32"/>
      <c r="F467" s="19"/>
      <c r="G467" s="32"/>
      <c r="H467" s="19"/>
      <c r="I467" s="19"/>
      <c r="J467" s="78"/>
    </row>
    <row r="468" spans="2:10" ht="20.100000000000001" customHeight="1" thickBot="1" x14ac:dyDescent="0.3">
      <c r="B468" s="48"/>
      <c r="C468" s="70" t="s">
        <v>14</v>
      </c>
      <c r="D468" s="49"/>
      <c r="E468" s="49"/>
      <c r="F468" s="50"/>
      <c r="G468" s="51"/>
      <c r="H468" s="52"/>
      <c r="I468" s="52"/>
      <c r="J468" s="116">
        <f>J461+J454+J437+J419+J401+J386+J367+J349+J330+J312+J295+J280</f>
        <v>20583.684846477197</v>
      </c>
    </row>
    <row r="469" spans="2:10" ht="20.100000000000001" customHeight="1" thickBot="1" x14ac:dyDescent="0.3">
      <c r="B469" s="23" t="s">
        <v>68</v>
      </c>
      <c r="C469" s="24" t="s">
        <v>69</v>
      </c>
      <c r="D469" s="25"/>
      <c r="E469" s="25"/>
      <c r="F469" s="26"/>
      <c r="G469" s="27"/>
      <c r="H469" s="28"/>
      <c r="I469" s="28"/>
      <c r="J469" s="112"/>
    </row>
    <row r="470" spans="2:10" ht="20.100000000000001" customHeight="1" x14ac:dyDescent="0.25">
      <c r="B470" s="44" t="s">
        <v>70</v>
      </c>
      <c r="C470" s="45" t="s">
        <v>402</v>
      </c>
      <c r="D470" s="46" t="s">
        <v>71</v>
      </c>
      <c r="E470" s="126"/>
      <c r="F470" s="127"/>
      <c r="G470" s="128"/>
      <c r="H470" s="47">
        <f>H475</f>
        <v>10.170000000000002</v>
      </c>
      <c r="I470" s="47">
        <f>I475</f>
        <v>40.680000000000007</v>
      </c>
      <c r="J470" s="110">
        <f>SUM(H470:I470)</f>
        <v>50.850000000000009</v>
      </c>
    </row>
    <row r="471" spans="2:10" ht="20.100000000000001" customHeight="1" x14ac:dyDescent="0.25">
      <c r="B471" s="43" t="s">
        <v>132</v>
      </c>
      <c r="C471" s="103" t="s">
        <v>138</v>
      </c>
      <c r="D471" s="104"/>
      <c r="E471" s="104"/>
      <c r="F471" s="105"/>
      <c r="G471" s="105"/>
      <c r="H471" s="106"/>
      <c r="I471" s="106"/>
      <c r="J471" s="108"/>
    </row>
    <row r="472" spans="2:10" ht="50.1" customHeight="1" x14ac:dyDescent="0.25">
      <c r="B472" s="29" t="s">
        <v>403</v>
      </c>
      <c r="C472" s="130" t="s">
        <v>401</v>
      </c>
      <c r="D472" s="31" t="s">
        <v>71</v>
      </c>
      <c r="E472" s="32">
        <v>1</v>
      </c>
      <c r="F472" s="19">
        <f>VLOOKUP(B472,atual1,6,FALSE)</f>
        <v>50.85</v>
      </c>
      <c r="G472" s="32">
        <v>1</v>
      </c>
      <c r="H472" s="19">
        <f>E472*F472*0.2</f>
        <v>10.170000000000002</v>
      </c>
      <c r="I472" s="19">
        <f>(F472*0.8)*G472</f>
        <v>40.680000000000007</v>
      </c>
      <c r="J472" s="78">
        <f>SUM(H472:I472)</f>
        <v>50.850000000000009</v>
      </c>
    </row>
    <row r="473" spans="2:10" ht="20.100000000000001" customHeight="1" x14ac:dyDescent="0.25">
      <c r="B473" s="29"/>
      <c r="C473" s="33" t="s">
        <v>135</v>
      </c>
      <c r="D473" s="31"/>
      <c r="E473" s="32"/>
      <c r="F473" s="19"/>
      <c r="G473" s="32"/>
      <c r="H473" s="19"/>
      <c r="I473" s="19"/>
      <c r="J473" s="78"/>
    </row>
    <row r="474" spans="2:10" ht="20.100000000000001" customHeight="1" x14ac:dyDescent="0.25">
      <c r="B474" s="29"/>
      <c r="C474" s="33" t="s">
        <v>136</v>
      </c>
      <c r="D474" s="31"/>
      <c r="E474" s="32"/>
      <c r="F474" s="19"/>
      <c r="G474" s="32"/>
      <c r="H474" s="19"/>
      <c r="I474" s="19"/>
      <c r="J474" s="78"/>
    </row>
    <row r="475" spans="2:10" ht="20.100000000000001" customHeight="1" x14ac:dyDescent="0.25">
      <c r="B475" s="29"/>
      <c r="C475" s="33" t="s">
        <v>392</v>
      </c>
      <c r="D475" s="31"/>
      <c r="E475" s="32"/>
      <c r="F475" s="19"/>
      <c r="G475" s="32"/>
      <c r="H475" s="19">
        <f>SUM(H472:H473)</f>
        <v>10.170000000000002</v>
      </c>
      <c r="I475" s="19">
        <f>SUM(I472:I473)</f>
        <v>40.680000000000007</v>
      </c>
      <c r="J475" s="78">
        <f>SUM(H475:I475)</f>
        <v>50.850000000000009</v>
      </c>
    </row>
    <row r="476" spans="2:10" ht="20.100000000000001" customHeight="1" thickBot="1" x14ac:dyDescent="0.3">
      <c r="B476" s="34"/>
      <c r="C476" s="35"/>
      <c r="D476" s="35"/>
      <c r="E476" s="35"/>
      <c r="F476" s="56"/>
      <c r="G476" s="61"/>
      <c r="H476" s="57"/>
      <c r="I476" s="57"/>
      <c r="J476" s="114"/>
    </row>
    <row r="477" spans="2:10" ht="20.100000000000001" customHeight="1" x14ac:dyDescent="0.25">
      <c r="B477" s="44" t="s">
        <v>72</v>
      </c>
      <c r="C477" s="45" t="s">
        <v>191</v>
      </c>
      <c r="D477" s="46" t="s">
        <v>71</v>
      </c>
      <c r="E477" s="126"/>
      <c r="F477" s="127"/>
      <c r="G477" s="128"/>
      <c r="H477" s="47">
        <f>H482</f>
        <v>5.2880000000000003</v>
      </c>
      <c r="I477" s="47">
        <f>I482</f>
        <v>1.3220000000000001</v>
      </c>
      <c r="J477" s="110">
        <f>SUM(H477:I477)</f>
        <v>6.61</v>
      </c>
    </row>
    <row r="478" spans="2:10" ht="20.100000000000001" customHeight="1" x14ac:dyDescent="0.25">
      <c r="B478" s="43" t="s">
        <v>132</v>
      </c>
      <c r="C478" s="103" t="s">
        <v>138</v>
      </c>
      <c r="D478" s="104"/>
      <c r="E478" s="104"/>
      <c r="F478" s="105"/>
      <c r="G478" s="105"/>
      <c r="H478" s="106"/>
      <c r="I478" s="106"/>
      <c r="J478" s="108"/>
    </row>
    <row r="479" spans="2:10" ht="50.1" customHeight="1" x14ac:dyDescent="0.25">
      <c r="B479" s="29" t="s">
        <v>190</v>
      </c>
      <c r="C479" s="68" t="s">
        <v>381</v>
      </c>
      <c r="D479" s="31" t="s">
        <v>71</v>
      </c>
      <c r="E479" s="32">
        <v>1</v>
      </c>
      <c r="F479" s="19">
        <f>VLOOKUP(B479,atual1,6,FALSE)</f>
        <v>6.61</v>
      </c>
      <c r="G479" s="32">
        <v>1</v>
      </c>
      <c r="H479" s="19">
        <f>E479*F479*0.8</f>
        <v>5.2880000000000003</v>
      </c>
      <c r="I479" s="19">
        <f>(F479*0.2)*G479</f>
        <v>1.3220000000000001</v>
      </c>
      <c r="J479" s="78">
        <f>SUM(H479:I479)</f>
        <v>6.61</v>
      </c>
    </row>
    <row r="480" spans="2:10" ht="20.100000000000001" customHeight="1" x14ac:dyDescent="0.25">
      <c r="B480" s="29"/>
      <c r="C480" s="33" t="s">
        <v>135</v>
      </c>
      <c r="D480" s="31"/>
      <c r="E480" s="32"/>
      <c r="F480" s="19"/>
      <c r="G480" s="32"/>
      <c r="H480" s="19"/>
      <c r="I480" s="19"/>
      <c r="J480" s="78"/>
    </row>
    <row r="481" spans="2:10" ht="20.100000000000001" customHeight="1" x14ac:dyDescent="0.25">
      <c r="B481" s="29"/>
      <c r="C481" s="33" t="s">
        <v>136</v>
      </c>
      <c r="D481" s="31"/>
      <c r="E481" s="32"/>
      <c r="F481" s="19"/>
      <c r="G481" s="32"/>
      <c r="H481" s="19"/>
      <c r="I481" s="19"/>
      <c r="J481" s="78"/>
    </row>
    <row r="482" spans="2:10" ht="20.100000000000001" customHeight="1" x14ac:dyDescent="0.25">
      <c r="B482" s="29"/>
      <c r="C482" s="33" t="s">
        <v>392</v>
      </c>
      <c r="D482" s="31"/>
      <c r="E482" s="32"/>
      <c r="F482" s="19"/>
      <c r="G482" s="32"/>
      <c r="H482" s="19">
        <f>SUM(H479:H480)</f>
        <v>5.2880000000000003</v>
      </c>
      <c r="I482" s="19">
        <f>SUM(I479:I480)</f>
        <v>1.3220000000000001</v>
      </c>
      <c r="J482" s="78">
        <f>SUM(H482:I482)</f>
        <v>6.61</v>
      </c>
    </row>
    <row r="483" spans="2:10" ht="20.100000000000001" customHeight="1" thickBot="1" x14ac:dyDescent="0.3">
      <c r="B483" s="34"/>
      <c r="C483" s="35"/>
      <c r="D483" s="35"/>
      <c r="E483" s="35"/>
      <c r="F483" s="56"/>
      <c r="G483" s="61"/>
      <c r="H483" s="57"/>
      <c r="I483" s="57"/>
      <c r="J483" s="114"/>
    </row>
    <row r="484" spans="2:10" ht="20.100000000000001" customHeight="1" x14ac:dyDescent="0.25">
      <c r="B484" s="44" t="s">
        <v>73</v>
      </c>
      <c r="C484" s="45" t="s">
        <v>193</v>
      </c>
      <c r="D484" s="46" t="s">
        <v>71</v>
      </c>
      <c r="E484" s="126"/>
      <c r="F484" s="127"/>
      <c r="G484" s="128"/>
      <c r="H484" s="47">
        <f>H489</f>
        <v>7.4319999999999995</v>
      </c>
      <c r="I484" s="47">
        <f>I489</f>
        <v>1.8579999999999999</v>
      </c>
      <c r="J484" s="110">
        <f>SUM(H484:I484)</f>
        <v>9.2899999999999991</v>
      </c>
    </row>
    <row r="485" spans="2:10" ht="20.100000000000001" customHeight="1" x14ac:dyDescent="0.25">
      <c r="B485" s="43" t="s">
        <v>132</v>
      </c>
      <c r="C485" s="103" t="s">
        <v>138</v>
      </c>
      <c r="D485" s="104"/>
      <c r="E485" s="104"/>
      <c r="F485" s="105"/>
      <c r="G485" s="105"/>
      <c r="H485" s="106"/>
      <c r="I485" s="106"/>
      <c r="J485" s="108"/>
    </row>
    <row r="486" spans="2:10" ht="50.1" customHeight="1" x14ac:dyDescent="0.25">
      <c r="B486" s="29" t="s">
        <v>192</v>
      </c>
      <c r="C486" s="68" t="s">
        <v>382</v>
      </c>
      <c r="D486" s="31" t="s">
        <v>71</v>
      </c>
      <c r="E486" s="32">
        <v>1</v>
      </c>
      <c r="F486" s="19">
        <f>VLOOKUP(B486,atual1,6,FALSE)</f>
        <v>9.2899999999999991</v>
      </c>
      <c r="G486" s="32">
        <v>1</v>
      </c>
      <c r="H486" s="19">
        <f>E486*F486*0.8</f>
        <v>7.4319999999999995</v>
      </c>
      <c r="I486" s="19">
        <f>(F486*0.2)*G486</f>
        <v>1.8579999999999999</v>
      </c>
      <c r="J486" s="78">
        <f>SUM(H486:I486)</f>
        <v>9.2899999999999991</v>
      </c>
    </row>
    <row r="487" spans="2:10" ht="20.100000000000001" customHeight="1" x14ac:dyDescent="0.25">
      <c r="B487" s="29"/>
      <c r="C487" s="33" t="s">
        <v>135</v>
      </c>
      <c r="D487" s="31"/>
      <c r="E487" s="32"/>
      <c r="F487" s="19"/>
      <c r="G487" s="32"/>
      <c r="H487" s="19"/>
      <c r="I487" s="19"/>
      <c r="J487" s="78"/>
    </row>
    <row r="488" spans="2:10" ht="20.100000000000001" customHeight="1" x14ac:dyDescent="0.25">
      <c r="B488" s="29"/>
      <c r="C488" s="33" t="s">
        <v>136</v>
      </c>
      <c r="D488" s="31"/>
      <c r="E488" s="32"/>
      <c r="F488" s="19"/>
      <c r="G488" s="32"/>
      <c r="H488" s="19"/>
      <c r="I488" s="19"/>
      <c r="J488" s="78"/>
    </row>
    <row r="489" spans="2:10" ht="20.100000000000001" customHeight="1" x14ac:dyDescent="0.25">
      <c r="B489" s="29"/>
      <c r="C489" s="33" t="s">
        <v>392</v>
      </c>
      <c r="D489" s="31"/>
      <c r="E489" s="32"/>
      <c r="F489" s="19"/>
      <c r="G489" s="32"/>
      <c r="H489" s="19">
        <f>SUM(H486:H487)</f>
        <v>7.4319999999999995</v>
      </c>
      <c r="I489" s="19">
        <f>SUM(I486:I487)</f>
        <v>1.8579999999999999</v>
      </c>
      <c r="J489" s="78">
        <f>SUM(H489:I489)</f>
        <v>9.2899999999999991</v>
      </c>
    </row>
    <row r="490" spans="2:10" ht="20.100000000000001" customHeight="1" thickBot="1" x14ac:dyDescent="0.3">
      <c r="B490" s="34"/>
      <c r="C490" s="35"/>
      <c r="D490" s="35"/>
      <c r="E490" s="35"/>
      <c r="F490" s="56"/>
      <c r="G490" s="61"/>
      <c r="H490" s="57"/>
      <c r="I490" s="57"/>
      <c r="J490" s="114"/>
    </row>
    <row r="491" spans="2:10" ht="20.100000000000001" customHeight="1" x14ac:dyDescent="0.25">
      <c r="B491" s="44" t="s">
        <v>74</v>
      </c>
      <c r="C491" s="45" t="s">
        <v>194</v>
      </c>
      <c r="D491" s="46" t="s">
        <v>9</v>
      </c>
      <c r="E491" s="126"/>
      <c r="F491" s="127"/>
      <c r="G491" s="128"/>
      <c r="H491" s="47">
        <f>H496</f>
        <v>66.0535</v>
      </c>
      <c r="I491" s="47">
        <f>I496</f>
        <v>11.656499999999999</v>
      </c>
      <c r="J491" s="110">
        <f>SUM(H491:I491)</f>
        <v>77.709999999999994</v>
      </c>
    </row>
    <row r="492" spans="2:10" ht="20.100000000000001" customHeight="1" x14ac:dyDescent="0.25">
      <c r="B492" s="43" t="s">
        <v>132</v>
      </c>
      <c r="C492" s="103" t="s">
        <v>138</v>
      </c>
      <c r="D492" s="104"/>
      <c r="E492" s="104"/>
      <c r="F492" s="105"/>
      <c r="G492" s="105"/>
      <c r="H492" s="106"/>
      <c r="I492" s="106"/>
      <c r="J492" s="108"/>
    </row>
    <row r="493" spans="2:10" ht="20.100000000000001" customHeight="1" x14ac:dyDescent="0.25">
      <c r="B493" s="29" t="s">
        <v>288</v>
      </c>
      <c r="C493" s="30" t="s">
        <v>374</v>
      </c>
      <c r="D493" s="31" t="s">
        <v>9</v>
      </c>
      <c r="E493" s="32">
        <v>1</v>
      </c>
      <c r="F493" s="19">
        <f>VLOOKUP(B493,atual1,6,FALSE)</f>
        <v>77.709999999999994</v>
      </c>
      <c r="G493" s="32">
        <v>1</v>
      </c>
      <c r="H493" s="19">
        <f>E493*F493*0.85</f>
        <v>66.0535</v>
      </c>
      <c r="I493" s="19">
        <f>(F493*0.15)*G493</f>
        <v>11.656499999999999</v>
      </c>
      <c r="J493" s="78">
        <f>SUM(H493:I493)</f>
        <v>77.709999999999994</v>
      </c>
    </row>
    <row r="494" spans="2:10" ht="20.100000000000001" customHeight="1" x14ac:dyDescent="0.25">
      <c r="B494" s="29"/>
      <c r="C494" s="33" t="s">
        <v>135</v>
      </c>
      <c r="D494" s="31"/>
      <c r="E494" s="32"/>
      <c r="F494" s="19"/>
      <c r="G494" s="32"/>
      <c r="H494" s="19"/>
      <c r="I494" s="19"/>
      <c r="J494" s="78"/>
    </row>
    <row r="495" spans="2:10" ht="20.100000000000001" customHeight="1" x14ac:dyDescent="0.25">
      <c r="B495" s="29"/>
      <c r="C495" s="33" t="s">
        <v>136</v>
      </c>
      <c r="D495" s="31"/>
      <c r="E495" s="32"/>
      <c r="F495" s="19"/>
      <c r="G495" s="32"/>
      <c r="H495" s="19"/>
      <c r="I495" s="19"/>
      <c r="J495" s="78"/>
    </row>
    <row r="496" spans="2:10" ht="20.100000000000001" customHeight="1" x14ac:dyDescent="0.25">
      <c r="B496" s="29"/>
      <c r="C496" s="33" t="s">
        <v>392</v>
      </c>
      <c r="D496" s="31"/>
      <c r="E496" s="32"/>
      <c r="F496" s="19"/>
      <c r="G496" s="32"/>
      <c r="H496" s="19">
        <f>SUM(H493:H494)</f>
        <v>66.0535</v>
      </c>
      <c r="I496" s="19">
        <f>SUM(I493:I494)</f>
        <v>11.656499999999999</v>
      </c>
      <c r="J496" s="78">
        <f>SUM(H496:I496)</f>
        <v>77.709999999999994</v>
      </c>
    </row>
    <row r="497" spans="2:10" ht="20.100000000000001" customHeight="1" thickBot="1" x14ac:dyDescent="0.3">
      <c r="B497" s="34"/>
      <c r="C497" s="35"/>
      <c r="D497" s="35"/>
      <c r="E497" s="35"/>
      <c r="F497" s="56"/>
      <c r="G497" s="61"/>
      <c r="H497" s="57"/>
      <c r="I497" s="57"/>
      <c r="J497" s="114"/>
    </row>
    <row r="498" spans="2:10" ht="20.100000000000001" customHeight="1" x14ac:dyDescent="0.25">
      <c r="B498" s="44" t="s">
        <v>195</v>
      </c>
      <c r="C498" s="45" t="s">
        <v>199</v>
      </c>
      <c r="D498" s="46" t="s">
        <v>71</v>
      </c>
      <c r="E498" s="126"/>
      <c r="F498" s="127"/>
      <c r="G498" s="128"/>
      <c r="H498" s="47">
        <f>H503</f>
        <v>21.384</v>
      </c>
      <c r="I498" s="47">
        <f>I503</f>
        <v>5.3460000000000001</v>
      </c>
      <c r="J498" s="110">
        <f>SUM(H498:I498)</f>
        <v>26.73</v>
      </c>
    </row>
    <row r="499" spans="2:10" ht="20.100000000000001" customHeight="1" x14ac:dyDescent="0.25">
      <c r="B499" s="43" t="s">
        <v>132</v>
      </c>
      <c r="C499" s="103" t="s">
        <v>138</v>
      </c>
      <c r="D499" s="104"/>
      <c r="E499" s="104"/>
      <c r="F499" s="105"/>
      <c r="G499" s="105"/>
      <c r="H499" s="106"/>
      <c r="I499" s="106"/>
      <c r="J499" s="108"/>
    </row>
    <row r="500" spans="2:10" ht="20.100000000000001" customHeight="1" x14ac:dyDescent="0.25">
      <c r="B500" s="29" t="s">
        <v>197</v>
      </c>
      <c r="C500" s="30" t="s">
        <v>188</v>
      </c>
      <c r="D500" s="31" t="s">
        <v>71</v>
      </c>
      <c r="E500" s="32">
        <v>1</v>
      </c>
      <c r="F500" s="19">
        <f>VLOOKUP(B500,atual1,6,FALSE)</f>
        <v>26.73</v>
      </c>
      <c r="G500" s="32">
        <v>1</v>
      </c>
      <c r="H500" s="19">
        <f>E500*F500*0.8</f>
        <v>21.384</v>
      </c>
      <c r="I500" s="19">
        <f>F500*0.2</f>
        <v>5.3460000000000001</v>
      </c>
      <c r="J500" s="78">
        <f>SUM(H500:I500)</f>
        <v>26.73</v>
      </c>
    </row>
    <row r="501" spans="2:10" ht="20.100000000000001" customHeight="1" x14ac:dyDescent="0.25">
      <c r="B501" s="29"/>
      <c r="C501" s="33" t="s">
        <v>135</v>
      </c>
      <c r="D501" s="31"/>
      <c r="E501" s="32"/>
      <c r="F501" s="19"/>
      <c r="G501" s="32"/>
      <c r="H501" s="19"/>
      <c r="I501" s="19"/>
      <c r="J501" s="78"/>
    </row>
    <row r="502" spans="2:10" ht="20.100000000000001" customHeight="1" x14ac:dyDescent="0.25">
      <c r="B502" s="29"/>
      <c r="C502" s="33" t="s">
        <v>136</v>
      </c>
      <c r="D502" s="31"/>
      <c r="E502" s="32"/>
      <c r="F502" s="19"/>
      <c r="G502" s="32"/>
      <c r="H502" s="19"/>
      <c r="I502" s="19"/>
      <c r="J502" s="78"/>
    </row>
    <row r="503" spans="2:10" ht="20.100000000000001" customHeight="1" x14ac:dyDescent="0.25">
      <c r="B503" s="29"/>
      <c r="C503" s="33" t="s">
        <v>392</v>
      </c>
      <c r="D503" s="31"/>
      <c r="E503" s="32"/>
      <c r="F503" s="19"/>
      <c r="G503" s="32"/>
      <c r="H503" s="19">
        <f>SUM(H500:H501)</f>
        <v>21.384</v>
      </c>
      <c r="I503" s="19">
        <f>SUM(I500:I501)</f>
        <v>5.3460000000000001</v>
      </c>
      <c r="J503" s="78">
        <f>SUM(H503:I503)</f>
        <v>26.73</v>
      </c>
    </row>
    <row r="504" spans="2:10" ht="20.100000000000001" customHeight="1" thickBot="1" x14ac:dyDescent="0.3">
      <c r="B504" s="34"/>
      <c r="C504" s="35"/>
      <c r="D504" s="35"/>
      <c r="E504" s="35"/>
      <c r="F504" s="56"/>
      <c r="G504" s="61"/>
      <c r="H504" s="57"/>
      <c r="I504" s="57"/>
      <c r="J504" s="114"/>
    </row>
    <row r="505" spans="2:10" ht="20.100000000000001" customHeight="1" x14ac:dyDescent="0.25">
      <c r="B505" s="44" t="s">
        <v>196</v>
      </c>
      <c r="C505" s="45" t="s">
        <v>200</v>
      </c>
      <c r="D505" s="46" t="s">
        <v>71</v>
      </c>
      <c r="E505" s="126"/>
      <c r="F505" s="127"/>
      <c r="G505" s="128"/>
      <c r="H505" s="47">
        <f>H510</f>
        <v>15.257499999999999</v>
      </c>
      <c r="I505" s="47">
        <f>I510</f>
        <v>2.6924999999999999</v>
      </c>
      <c r="J505" s="110">
        <f>SUM(H505:I505)</f>
        <v>17.95</v>
      </c>
    </row>
    <row r="506" spans="2:10" ht="20.100000000000001" customHeight="1" x14ac:dyDescent="0.25">
      <c r="B506" s="43" t="s">
        <v>132</v>
      </c>
      <c r="C506" s="103" t="s">
        <v>138</v>
      </c>
      <c r="D506" s="104"/>
      <c r="E506" s="104"/>
      <c r="F506" s="105"/>
      <c r="G506" s="105"/>
      <c r="H506" s="106"/>
      <c r="I506" s="106"/>
      <c r="J506" s="108"/>
    </row>
    <row r="507" spans="2:10" ht="20.100000000000001" customHeight="1" x14ac:dyDescent="0.25">
      <c r="B507" s="29" t="s">
        <v>198</v>
      </c>
      <c r="C507" s="30" t="s">
        <v>189</v>
      </c>
      <c r="D507" s="31" t="s">
        <v>71</v>
      </c>
      <c r="E507" s="32">
        <v>1</v>
      </c>
      <c r="F507" s="19">
        <f>VLOOKUP(B507,atual1,6,FALSE)</f>
        <v>17.95</v>
      </c>
      <c r="G507" s="32">
        <v>1</v>
      </c>
      <c r="H507" s="19">
        <f>E507*F507*0.85</f>
        <v>15.257499999999999</v>
      </c>
      <c r="I507" s="19">
        <f>(F507*0.15)*G507</f>
        <v>2.6924999999999999</v>
      </c>
      <c r="J507" s="78">
        <f>SUM(H507:I507)</f>
        <v>17.95</v>
      </c>
    </row>
    <row r="508" spans="2:10" ht="20.100000000000001" customHeight="1" x14ac:dyDescent="0.25">
      <c r="B508" s="29"/>
      <c r="C508" s="33" t="s">
        <v>135</v>
      </c>
      <c r="D508" s="31"/>
      <c r="E508" s="32"/>
      <c r="F508" s="19"/>
      <c r="G508" s="32"/>
      <c r="H508" s="19"/>
      <c r="I508" s="19"/>
      <c r="J508" s="78"/>
    </row>
    <row r="509" spans="2:10" ht="20.100000000000001" customHeight="1" x14ac:dyDescent="0.25">
      <c r="B509" s="29"/>
      <c r="C509" s="33" t="s">
        <v>136</v>
      </c>
      <c r="D509" s="31"/>
      <c r="E509" s="32"/>
      <c r="F509" s="19"/>
      <c r="G509" s="32"/>
      <c r="H509" s="19"/>
      <c r="I509" s="19"/>
      <c r="J509" s="78"/>
    </row>
    <row r="510" spans="2:10" ht="20.100000000000001" customHeight="1" x14ac:dyDescent="0.25">
      <c r="B510" s="29"/>
      <c r="C510" s="33" t="s">
        <v>392</v>
      </c>
      <c r="D510" s="31"/>
      <c r="E510" s="32"/>
      <c r="F510" s="19"/>
      <c r="G510" s="32"/>
      <c r="H510" s="19">
        <f>SUM(H507:H508)</f>
        <v>15.257499999999999</v>
      </c>
      <c r="I510" s="19">
        <f>SUM(I507:I508)</f>
        <v>2.6924999999999999</v>
      </c>
      <c r="J510" s="78">
        <f>SUM(H510:I510)</f>
        <v>17.95</v>
      </c>
    </row>
    <row r="511" spans="2:10" ht="20.100000000000001" customHeight="1" x14ac:dyDescent="0.25">
      <c r="B511" s="29"/>
      <c r="C511" s="30"/>
      <c r="D511" s="31"/>
      <c r="E511" s="32"/>
      <c r="F511" s="19"/>
      <c r="G511" s="32"/>
      <c r="H511" s="19"/>
      <c r="I511" s="19"/>
      <c r="J511" s="78"/>
    </row>
    <row r="512" spans="2:10" ht="20.100000000000001" customHeight="1" thickBot="1" x14ac:dyDescent="0.3">
      <c r="B512" s="48"/>
      <c r="C512" s="70" t="s">
        <v>14</v>
      </c>
      <c r="D512" s="49"/>
      <c r="E512" s="49"/>
      <c r="F512" s="50"/>
      <c r="G512" s="51"/>
      <c r="H512" s="52"/>
      <c r="I512" s="52"/>
      <c r="J512" s="116">
        <f>J505+J498+J491+J484+J477+J470</f>
        <v>189.14</v>
      </c>
    </row>
    <row r="513" spans="2:10" ht="20.100000000000001" customHeight="1" thickBot="1" x14ac:dyDescent="0.3">
      <c r="B513" s="23" t="s">
        <v>75</v>
      </c>
      <c r="C513" s="24" t="s">
        <v>76</v>
      </c>
      <c r="D513" s="25"/>
      <c r="E513" s="25"/>
      <c r="F513" s="26"/>
      <c r="G513" s="27"/>
      <c r="H513" s="28"/>
      <c r="I513" s="28"/>
      <c r="J513" s="112"/>
    </row>
    <row r="514" spans="2:10" ht="20.100000000000001" customHeight="1" x14ac:dyDescent="0.25">
      <c r="B514" s="44" t="s">
        <v>77</v>
      </c>
      <c r="C514" s="45" t="s">
        <v>201</v>
      </c>
      <c r="D514" s="46" t="s">
        <v>55</v>
      </c>
      <c r="E514" s="126"/>
      <c r="F514" s="127"/>
      <c r="G514" s="128"/>
      <c r="H514" s="47">
        <f>H519</f>
        <v>377.39064999999999</v>
      </c>
      <c r="I514" s="47">
        <f>I519</f>
        <v>66.598349999999996</v>
      </c>
      <c r="J514" s="110">
        <f>J519</f>
        <v>443.98899999999998</v>
      </c>
    </row>
    <row r="515" spans="2:10" ht="20.100000000000001" customHeight="1" x14ac:dyDescent="0.25">
      <c r="B515" s="43" t="s">
        <v>132</v>
      </c>
      <c r="C515" s="103" t="s">
        <v>138</v>
      </c>
      <c r="D515" s="104"/>
      <c r="E515" s="104"/>
      <c r="F515" s="105"/>
      <c r="G515" s="105"/>
      <c r="H515" s="106"/>
      <c r="I515" s="106"/>
      <c r="J515" s="108"/>
    </row>
    <row r="516" spans="2:10" ht="50.1" customHeight="1" x14ac:dyDescent="0.25">
      <c r="B516" s="29" t="s">
        <v>300</v>
      </c>
      <c r="C516" s="68" t="s">
        <v>202</v>
      </c>
      <c r="D516" s="31" t="s">
        <v>55</v>
      </c>
      <c r="E516" s="32">
        <v>1</v>
      </c>
      <c r="F516" s="19">
        <f>VLOOKUP(B516,atual1,6,FALSE)</f>
        <v>443.98899999999998</v>
      </c>
      <c r="G516" s="32">
        <v>1</v>
      </c>
      <c r="H516" s="19">
        <f>E516*F516*0.85</f>
        <v>377.39064999999999</v>
      </c>
      <c r="I516" s="19">
        <f>F516*0.15</f>
        <v>66.598349999999996</v>
      </c>
      <c r="J516" s="78">
        <f>SUM(H516:I516)</f>
        <v>443.98899999999998</v>
      </c>
    </row>
    <row r="517" spans="2:10" ht="20.100000000000001" customHeight="1" x14ac:dyDescent="0.25">
      <c r="B517" s="29"/>
      <c r="C517" s="33" t="s">
        <v>135</v>
      </c>
      <c r="D517" s="31"/>
      <c r="E517" s="32"/>
      <c r="F517" s="19"/>
      <c r="G517" s="32"/>
      <c r="H517" s="19"/>
      <c r="I517" s="19"/>
      <c r="J517" s="78"/>
    </row>
    <row r="518" spans="2:10" ht="20.100000000000001" customHeight="1" x14ac:dyDescent="0.25">
      <c r="B518" s="29"/>
      <c r="C518" s="33" t="s">
        <v>136</v>
      </c>
      <c r="D518" s="31"/>
      <c r="E518" s="32"/>
      <c r="F518" s="19"/>
      <c r="G518" s="32"/>
      <c r="H518" s="19"/>
      <c r="I518" s="19"/>
      <c r="J518" s="78"/>
    </row>
    <row r="519" spans="2:10" ht="20.100000000000001" customHeight="1" x14ac:dyDescent="0.25">
      <c r="B519" s="29"/>
      <c r="C519" s="33" t="s">
        <v>392</v>
      </c>
      <c r="D519" s="31"/>
      <c r="E519" s="32"/>
      <c r="F519" s="19"/>
      <c r="G519" s="32"/>
      <c r="H519" s="19">
        <f>SUM(H516:H518)</f>
        <v>377.39064999999999</v>
      </c>
      <c r="I519" s="19">
        <f>SUM(I516:I518)</f>
        <v>66.598349999999996</v>
      </c>
      <c r="J519" s="78">
        <f>SUM(H519:I519)</f>
        <v>443.98899999999998</v>
      </c>
    </row>
    <row r="520" spans="2:10" ht="20.100000000000001" customHeight="1" thickBot="1" x14ac:dyDescent="0.3">
      <c r="B520" s="34"/>
      <c r="C520" s="35"/>
      <c r="D520" s="35"/>
      <c r="E520" s="35"/>
      <c r="F520" s="56"/>
      <c r="G520" s="61"/>
      <c r="H520" s="57"/>
      <c r="I520" s="57"/>
      <c r="J520" s="114"/>
    </row>
    <row r="521" spans="2:10" ht="20.100000000000001" customHeight="1" x14ac:dyDescent="0.25">
      <c r="B521" s="44" t="s">
        <v>78</v>
      </c>
      <c r="C521" s="45" t="s">
        <v>79</v>
      </c>
      <c r="D521" s="46" t="s">
        <v>45</v>
      </c>
      <c r="E521" s="126"/>
      <c r="F521" s="127"/>
      <c r="G521" s="128"/>
      <c r="H521" s="47">
        <f>H527</f>
        <v>35.85</v>
      </c>
      <c r="I521" s="47">
        <f t="shared" ref="I521" si="160">I527</f>
        <v>25.259</v>
      </c>
      <c r="J521" s="110">
        <f>SUM(H521:I521)</f>
        <v>61.109000000000002</v>
      </c>
    </row>
    <row r="522" spans="2:10" ht="20.100000000000001" customHeight="1" x14ac:dyDescent="0.25">
      <c r="B522" s="43" t="s">
        <v>132</v>
      </c>
      <c r="C522" s="103" t="s">
        <v>138</v>
      </c>
      <c r="D522" s="104"/>
      <c r="E522" s="104"/>
      <c r="F522" s="105"/>
      <c r="G522" s="105"/>
      <c r="H522" s="106"/>
      <c r="I522" s="106"/>
      <c r="J522" s="108"/>
    </row>
    <row r="523" spans="2:10" ht="20.100000000000001" customHeight="1" x14ac:dyDescent="0.25">
      <c r="B523" s="29" t="s">
        <v>281</v>
      </c>
      <c r="C523" s="30" t="s">
        <v>375</v>
      </c>
      <c r="D523" s="31" t="s">
        <v>45</v>
      </c>
      <c r="E523" s="32">
        <v>1</v>
      </c>
      <c r="F523" s="19">
        <f>VLOOKUP(B523,atual1,6,FALSE)</f>
        <v>25.259</v>
      </c>
      <c r="G523" s="32">
        <v>1</v>
      </c>
      <c r="H523" s="19"/>
      <c r="I523" s="19">
        <f>F523*1</f>
        <v>25.259</v>
      </c>
      <c r="J523" s="78">
        <f t="shared" ref="J523" si="161">G523*(H523+I523)</f>
        <v>25.259</v>
      </c>
    </row>
    <row r="524" spans="2:10" ht="50.1" customHeight="1" x14ac:dyDescent="0.25">
      <c r="B524" s="29" t="s">
        <v>204</v>
      </c>
      <c r="C524" s="68" t="s">
        <v>203</v>
      </c>
      <c r="D524" s="31" t="s">
        <v>45</v>
      </c>
      <c r="E524" s="32">
        <v>1</v>
      </c>
      <c r="F524" s="19">
        <f>VLOOKUP(B524,atual1,6,FALSE)</f>
        <v>35.85</v>
      </c>
      <c r="G524" s="32">
        <v>1</v>
      </c>
      <c r="H524" s="19">
        <f t="shared" ref="H524" si="162">E524*F524</f>
        <v>35.85</v>
      </c>
      <c r="I524" s="19"/>
      <c r="J524" s="78">
        <f>G524*(H524+I524)</f>
        <v>35.85</v>
      </c>
    </row>
    <row r="525" spans="2:10" ht="20.100000000000001" customHeight="1" x14ac:dyDescent="0.25">
      <c r="B525" s="29"/>
      <c r="C525" s="33" t="s">
        <v>135</v>
      </c>
      <c r="D525" s="31"/>
      <c r="E525" s="32"/>
      <c r="F525" s="19"/>
      <c r="G525" s="32"/>
      <c r="H525" s="19"/>
      <c r="I525" s="19"/>
      <c r="J525" s="78"/>
    </row>
    <row r="526" spans="2:10" ht="20.100000000000001" customHeight="1" x14ac:dyDescent="0.25">
      <c r="B526" s="29"/>
      <c r="C526" s="33" t="s">
        <v>136</v>
      </c>
      <c r="D526" s="31"/>
      <c r="E526" s="32"/>
      <c r="F526" s="19"/>
      <c r="G526" s="32"/>
      <c r="H526" s="19"/>
      <c r="I526" s="19"/>
      <c r="J526" s="78"/>
    </row>
    <row r="527" spans="2:10" ht="20.100000000000001" customHeight="1" x14ac:dyDescent="0.25">
      <c r="B527" s="29"/>
      <c r="C527" s="33" t="s">
        <v>392</v>
      </c>
      <c r="D527" s="31"/>
      <c r="E527" s="32"/>
      <c r="F527" s="19"/>
      <c r="G527" s="32"/>
      <c r="H527" s="19">
        <f>SUM(H523:H526)</f>
        <v>35.85</v>
      </c>
      <c r="I527" s="19">
        <f>SUM(I523:I526)</f>
        <v>25.259</v>
      </c>
      <c r="J527" s="78">
        <f>SUM(H527:I527)</f>
        <v>61.109000000000002</v>
      </c>
    </row>
    <row r="528" spans="2:10" ht="20.100000000000001" customHeight="1" thickBot="1" x14ac:dyDescent="0.3">
      <c r="B528" s="34"/>
      <c r="C528" s="49"/>
      <c r="D528" s="35"/>
      <c r="E528" s="35"/>
      <c r="F528" s="56"/>
      <c r="G528" s="61"/>
      <c r="H528" s="57"/>
      <c r="I528" s="57"/>
      <c r="J528" s="114"/>
    </row>
    <row r="529" spans="2:10" ht="20.100000000000001" customHeight="1" x14ac:dyDescent="0.25">
      <c r="B529" s="44" t="s">
        <v>80</v>
      </c>
      <c r="C529" s="45" t="s">
        <v>205</v>
      </c>
      <c r="D529" s="46" t="s">
        <v>45</v>
      </c>
      <c r="E529" s="126"/>
      <c r="F529" s="127"/>
      <c r="G529" s="128"/>
      <c r="H529" s="47">
        <f>H535</f>
        <v>68.34</v>
      </c>
      <c r="I529" s="47">
        <f>I535</f>
        <v>38.831000000000003</v>
      </c>
      <c r="J529" s="110">
        <f>J535</f>
        <v>107.17100000000001</v>
      </c>
    </row>
    <row r="530" spans="2:10" ht="20.100000000000001" customHeight="1" x14ac:dyDescent="0.25">
      <c r="B530" s="43" t="s">
        <v>132</v>
      </c>
      <c r="C530" s="103" t="s">
        <v>138</v>
      </c>
      <c r="D530" s="104"/>
      <c r="E530" s="104"/>
      <c r="F530" s="105"/>
      <c r="G530" s="105"/>
      <c r="H530" s="106"/>
      <c r="I530" s="106"/>
      <c r="J530" s="108"/>
    </row>
    <row r="531" spans="2:10" ht="50.1" customHeight="1" x14ac:dyDescent="0.25">
      <c r="B531" s="29" t="s">
        <v>277</v>
      </c>
      <c r="C531" s="68" t="s">
        <v>207</v>
      </c>
      <c r="D531" s="31" t="s">
        <v>45</v>
      </c>
      <c r="E531" s="32">
        <v>1</v>
      </c>
      <c r="F531" s="19">
        <f>VLOOKUP(B531,atual1,6,FALSE)</f>
        <v>38.831000000000003</v>
      </c>
      <c r="G531" s="32">
        <v>1</v>
      </c>
      <c r="H531" s="19"/>
      <c r="I531" s="19">
        <f>F531*1</f>
        <v>38.831000000000003</v>
      </c>
      <c r="J531" s="78">
        <f t="shared" ref="J531" si="163">G531*(H531+I531)</f>
        <v>38.831000000000003</v>
      </c>
    </row>
    <row r="532" spans="2:10" ht="50.1" customHeight="1" x14ac:dyDescent="0.25">
      <c r="B532" s="29" t="s">
        <v>206</v>
      </c>
      <c r="C532" s="68" t="s">
        <v>376</v>
      </c>
      <c r="D532" s="31" t="s">
        <v>45</v>
      </c>
      <c r="E532" s="32">
        <v>1</v>
      </c>
      <c r="F532" s="19">
        <f>VLOOKUP(B532,atual1,6,FALSE)</f>
        <v>68.34</v>
      </c>
      <c r="G532" s="32">
        <v>1</v>
      </c>
      <c r="H532" s="19">
        <f>F532*1</f>
        <v>68.34</v>
      </c>
      <c r="I532" s="19"/>
      <c r="J532" s="78">
        <f>G532*(H532+I532)</f>
        <v>68.34</v>
      </c>
    </row>
    <row r="533" spans="2:10" ht="20.100000000000001" customHeight="1" x14ac:dyDescent="0.25">
      <c r="B533" s="29"/>
      <c r="C533" s="33" t="s">
        <v>135</v>
      </c>
      <c r="D533" s="31"/>
      <c r="E533" s="32"/>
      <c r="F533" s="19"/>
      <c r="G533" s="32"/>
      <c r="H533" s="19"/>
      <c r="I533" s="19"/>
      <c r="J533" s="78"/>
    </row>
    <row r="534" spans="2:10" ht="20.100000000000001" customHeight="1" x14ac:dyDescent="0.25">
      <c r="B534" s="29"/>
      <c r="C534" s="33" t="s">
        <v>136</v>
      </c>
      <c r="D534" s="31"/>
      <c r="E534" s="32"/>
      <c r="F534" s="19"/>
      <c r="G534" s="32"/>
      <c r="H534" s="19"/>
      <c r="I534" s="19"/>
      <c r="J534" s="78"/>
    </row>
    <row r="535" spans="2:10" ht="20.100000000000001" customHeight="1" x14ac:dyDescent="0.25">
      <c r="B535" s="29"/>
      <c r="C535" s="33" t="s">
        <v>392</v>
      </c>
      <c r="D535" s="31"/>
      <c r="E535" s="32"/>
      <c r="F535" s="19"/>
      <c r="G535" s="32"/>
      <c r="H535" s="19">
        <f>SUM(H531:H534)</f>
        <v>68.34</v>
      </c>
      <c r="I535" s="19">
        <f>SUM(I531:I534)</f>
        <v>38.831000000000003</v>
      </c>
      <c r="J535" s="78">
        <f>SUM(H535:I535)</f>
        <v>107.17100000000001</v>
      </c>
    </row>
    <row r="536" spans="2:10" ht="20.100000000000001" customHeight="1" thickBot="1" x14ac:dyDescent="0.3">
      <c r="B536" s="34"/>
      <c r="C536" s="35"/>
      <c r="D536" s="35"/>
      <c r="E536" s="35"/>
      <c r="F536" s="56"/>
      <c r="G536" s="61"/>
      <c r="H536" s="57"/>
      <c r="I536" s="57"/>
      <c r="J536" s="114"/>
    </row>
    <row r="537" spans="2:10" ht="20.100000000000001" customHeight="1" x14ac:dyDescent="0.25">
      <c r="B537" s="44" t="s">
        <v>81</v>
      </c>
      <c r="C537" s="45" t="s">
        <v>82</v>
      </c>
      <c r="D537" s="46" t="s">
        <v>45</v>
      </c>
      <c r="E537" s="126"/>
      <c r="F537" s="127"/>
      <c r="G537" s="128"/>
      <c r="H537" s="47">
        <f>H543</f>
        <v>132.25</v>
      </c>
      <c r="I537" s="47">
        <f t="shared" ref="I537" si="164">I543</f>
        <v>76.219000000000008</v>
      </c>
      <c r="J537" s="110">
        <f>J543</f>
        <v>208.46899999999999</v>
      </c>
    </row>
    <row r="538" spans="2:10" ht="20.100000000000001" customHeight="1" x14ac:dyDescent="0.25">
      <c r="B538" s="43" t="s">
        <v>132</v>
      </c>
      <c r="C538" s="103" t="s">
        <v>138</v>
      </c>
      <c r="D538" s="104"/>
      <c r="E538" s="104"/>
      <c r="F538" s="105"/>
      <c r="G538" s="105"/>
      <c r="H538" s="106"/>
      <c r="I538" s="106"/>
      <c r="J538" s="108"/>
    </row>
    <row r="539" spans="2:10" ht="50.1" customHeight="1" x14ac:dyDescent="0.25">
      <c r="B539" s="29" t="s">
        <v>278</v>
      </c>
      <c r="C539" s="68" t="s">
        <v>208</v>
      </c>
      <c r="D539" s="31" t="s">
        <v>45</v>
      </c>
      <c r="E539" s="32">
        <v>1</v>
      </c>
      <c r="F539" s="19">
        <f>VLOOKUP(B539,atual1,6,FALSE)</f>
        <v>76.219000000000008</v>
      </c>
      <c r="G539" s="32">
        <v>1</v>
      </c>
      <c r="H539" s="19"/>
      <c r="I539" s="19">
        <f>F539*1</f>
        <v>76.219000000000008</v>
      </c>
      <c r="J539" s="78">
        <f t="shared" ref="J539" si="165">G539*(H539+I539)</f>
        <v>76.219000000000008</v>
      </c>
    </row>
    <row r="540" spans="2:10" ht="50.1" customHeight="1" x14ac:dyDescent="0.25">
      <c r="B540" s="29" t="s">
        <v>209</v>
      </c>
      <c r="C540" s="68" t="s">
        <v>377</v>
      </c>
      <c r="D540" s="31" t="s">
        <v>45</v>
      </c>
      <c r="E540" s="32">
        <v>1</v>
      </c>
      <c r="F540" s="19">
        <f>VLOOKUP(B540,atual1,6,FALSE)</f>
        <v>132.25</v>
      </c>
      <c r="G540" s="32">
        <v>1</v>
      </c>
      <c r="H540" s="19">
        <f>F540*1</f>
        <v>132.25</v>
      </c>
      <c r="I540" s="19"/>
      <c r="J540" s="78">
        <f>G540*(H540+I540)</f>
        <v>132.25</v>
      </c>
    </row>
    <row r="541" spans="2:10" ht="20.100000000000001" customHeight="1" x14ac:dyDescent="0.25">
      <c r="B541" s="29"/>
      <c r="C541" s="33" t="s">
        <v>135</v>
      </c>
      <c r="D541" s="31"/>
      <c r="E541" s="32"/>
      <c r="F541" s="19"/>
      <c r="G541" s="32"/>
      <c r="H541" s="19"/>
      <c r="I541" s="19"/>
      <c r="J541" s="78"/>
    </row>
    <row r="542" spans="2:10" ht="20.100000000000001" customHeight="1" x14ac:dyDescent="0.25">
      <c r="B542" s="29"/>
      <c r="C542" s="33" t="s">
        <v>136</v>
      </c>
      <c r="D542" s="31"/>
      <c r="E542" s="32"/>
      <c r="F542" s="19"/>
      <c r="G542" s="32"/>
      <c r="H542" s="19"/>
      <c r="I542" s="19"/>
      <c r="J542" s="78"/>
    </row>
    <row r="543" spans="2:10" ht="20.100000000000001" customHeight="1" x14ac:dyDescent="0.25">
      <c r="B543" s="29"/>
      <c r="C543" s="33" t="s">
        <v>392</v>
      </c>
      <c r="D543" s="31"/>
      <c r="E543" s="32"/>
      <c r="F543" s="19"/>
      <c r="G543" s="32"/>
      <c r="H543" s="19">
        <f>SUM(H539:H542)</f>
        <v>132.25</v>
      </c>
      <c r="I543" s="19">
        <f>SUM(I539:I542)</f>
        <v>76.219000000000008</v>
      </c>
      <c r="J543" s="78">
        <f>SUM(H543:I543)</f>
        <v>208.46899999999999</v>
      </c>
    </row>
    <row r="544" spans="2:10" ht="20.100000000000001" customHeight="1" thickBot="1" x14ac:dyDescent="0.3">
      <c r="B544" s="34"/>
      <c r="C544" s="35"/>
      <c r="D544" s="35"/>
      <c r="E544" s="35"/>
      <c r="F544" s="56"/>
      <c r="G544" s="61"/>
      <c r="H544" s="57"/>
      <c r="I544" s="57"/>
      <c r="J544" s="114"/>
    </row>
    <row r="545" spans="2:10" ht="20.100000000000001" customHeight="1" x14ac:dyDescent="0.25">
      <c r="B545" s="44" t="s">
        <v>83</v>
      </c>
      <c r="C545" s="45" t="s">
        <v>211</v>
      </c>
      <c r="D545" s="46" t="s">
        <v>45</v>
      </c>
      <c r="E545" s="126"/>
      <c r="F545" s="127"/>
      <c r="G545" s="128"/>
      <c r="H545" s="47">
        <f>H551</f>
        <v>220.04</v>
      </c>
      <c r="I545" s="47">
        <f t="shared" ref="I545:J545" si="166">I551</f>
        <v>123.331</v>
      </c>
      <c r="J545" s="110">
        <f t="shared" si="166"/>
        <v>343.37099999999998</v>
      </c>
    </row>
    <row r="546" spans="2:10" ht="20.100000000000001" customHeight="1" x14ac:dyDescent="0.25">
      <c r="B546" s="43" t="s">
        <v>132</v>
      </c>
      <c r="C546" s="103" t="s">
        <v>138</v>
      </c>
      <c r="D546" s="104"/>
      <c r="E546" s="104"/>
      <c r="F546" s="105"/>
      <c r="G546" s="105"/>
      <c r="H546" s="106"/>
      <c r="I546" s="106"/>
      <c r="J546" s="108"/>
    </row>
    <row r="547" spans="2:10" ht="50.1" customHeight="1" x14ac:dyDescent="0.25">
      <c r="B547" s="29" t="s">
        <v>279</v>
      </c>
      <c r="C547" s="68" t="s">
        <v>212</v>
      </c>
      <c r="D547" s="31" t="s">
        <v>45</v>
      </c>
      <c r="E547" s="32">
        <v>1</v>
      </c>
      <c r="F547" s="19">
        <f>VLOOKUP(B547,atual1,6,FALSE)</f>
        <v>123.331</v>
      </c>
      <c r="G547" s="32">
        <v>1</v>
      </c>
      <c r="H547" s="19"/>
      <c r="I547" s="19">
        <f>F547*1</f>
        <v>123.331</v>
      </c>
      <c r="J547" s="78">
        <f t="shared" ref="J547" si="167">G547*(H547+I547)</f>
        <v>123.331</v>
      </c>
    </row>
    <row r="548" spans="2:10" ht="50.1" customHeight="1" x14ac:dyDescent="0.25">
      <c r="B548" s="29" t="s">
        <v>210</v>
      </c>
      <c r="C548" s="68" t="s">
        <v>378</v>
      </c>
      <c r="D548" s="31" t="s">
        <v>45</v>
      </c>
      <c r="E548" s="32">
        <v>1</v>
      </c>
      <c r="F548" s="19">
        <f>VLOOKUP(B548,atual1,6,FALSE)</f>
        <v>220.04</v>
      </c>
      <c r="G548" s="32">
        <v>1</v>
      </c>
      <c r="H548" s="19">
        <f>F548*1</f>
        <v>220.04</v>
      </c>
      <c r="I548" s="19"/>
      <c r="J548" s="78">
        <f>G548*(H548+I548)</f>
        <v>220.04</v>
      </c>
    </row>
    <row r="549" spans="2:10" ht="20.100000000000001" customHeight="1" x14ac:dyDescent="0.25">
      <c r="B549" s="29"/>
      <c r="C549" s="33" t="s">
        <v>135</v>
      </c>
      <c r="D549" s="31"/>
      <c r="E549" s="32"/>
      <c r="F549" s="19"/>
      <c r="G549" s="32"/>
      <c r="H549" s="19"/>
      <c r="I549" s="19"/>
      <c r="J549" s="78"/>
    </row>
    <row r="550" spans="2:10" ht="20.100000000000001" customHeight="1" x14ac:dyDescent="0.25">
      <c r="B550" s="29"/>
      <c r="C550" s="33" t="s">
        <v>136</v>
      </c>
      <c r="D550" s="31"/>
      <c r="E550" s="32"/>
      <c r="F550" s="19"/>
      <c r="G550" s="32"/>
      <c r="H550" s="19"/>
      <c r="I550" s="19"/>
      <c r="J550" s="78"/>
    </row>
    <row r="551" spans="2:10" ht="20.100000000000001" customHeight="1" x14ac:dyDescent="0.25">
      <c r="B551" s="29"/>
      <c r="C551" s="33" t="s">
        <v>392</v>
      </c>
      <c r="D551" s="31"/>
      <c r="E551" s="32"/>
      <c r="F551" s="19"/>
      <c r="G551" s="32"/>
      <c r="H551" s="19">
        <f>SUM(H547:H550)</f>
        <v>220.04</v>
      </c>
      <c r="I551" s="19">
        <f>SUM(I547:I550)</f>
        <v>123.331</v>
      </c>
      <c r="J551" s="78">
        <f>SUM(H551:I551)</f>
        <v>343.37099999999998</v>
      </c>
    </row>
    <row r="552" spans="2:10" ht="20.100000000000001" customHeight="1" thickBot="1" x14ac:dyDescent="0.3">
      <c r="B552" s="34"/>
      <c r="C552" s="35"/>
      <c r="D552" s="35"/>
      <c r="E552" s="35"/>
      <c r="F552" s="56"/>
      <c r="G552" s="61"/>
      <c r="H552" s="57"/>
      <c r="I552" s="57"/>
      <c r="J552" s="114"/>
    </row>
    <row r="553" spans="2:10" ht="20.100000000000001" customHeight="1" x14ac:dyDescent="0.25">
      <c r="B553" s="44" t="s">
        <v>85</v>
      </c>
      <c r="C553" s="45" t="s">
        <v>213</v>
      </c>
      <c r="D553" s="46" t="s">
        <v>45</v>
      </c>
      <c r="E553" s="126"/>
      <c r="F553" s="127"/>
      <c r="G553" s="128"/>
      <c r="H553" s="47">
        <f>H559</f>
        <v>257.83</v>
      </c>
      <c r="I553" s="47">
        <f t="shared" ref="I553:J553" si="168">I559</f>
        <v>192.72499999999999</v>
      </c>
      <c r="J553" s="110">
        <f t="shared" si="168"/>
        <v>450.55499999999995</v>
      </c>
    </row>
    <row r="554" spans="2:10" ht="20.100000000000001" customHeight="1" x14ac:dyDescent="0.25">
      <c r="B554" s="43" t="s">
        <v>132</v>
      </c>
      <c r="C554" s="103" t="s">
        <v>138</v>
      </c>
      <c r="D554" s="104"/>
      <c r="E554" s="104"/>
      <c r="F554" s="105"/>
      <c r="G554" s="105"/>
      <c r="H554" s="106"/>
      <c r="I554" s="106"/>
      <c r="J554" s="108"/>
    </row>
    <row r="555" spans="2:10" ht="50.1" customHeight="1" x14ac:dyDescent="0.25">
      <c r="B555" s="29" t="s">
        <v>276</v>
      </c>
      <c r="C555" s="68" t="s">
        <v>343</v>
      </c>
      <c r="D555" s="31" t="s">
        <v>45</v>
      </c>
      <c r="E555" s="32">
        <v>1</v>
      </c>
      <c r="F555" s="19">
        <f>VLOOKUP(B555,atual1,6,FALSE)</f>
        <v>192.72499999999999</v>
      </c>
      <c r="G555" s="32">
        <v>1</v>
      </c>
      <c r="H555" s="19"/>
      <c r="I555" s="19">
        <f>F555*1</f>
        <v>192.72499999999999</v>
      </c>
      <c r="J555" s="78">
        <f t="shared" ref="J555" si="169">G555*(H555+I555)</f>
        <v>192.72499999999999</v>
      </c>
    </row>
    <row r="556" spans="2:10" ht="50.1" customHeight="1" x14ac:dyDescent="0.25">
      <c r="B556" s="29" t="s">
        <v>215</v>
      </c>
      <c r="C556" s="68" t="s">
        <v>379</v>
      </c>
      <c r="D556" s="31" t="s">
        <v>45</v>
      </c>
      <c r="E556" s="32">
        <v>1</v>
      </c>
      <c r="F556" s="19">
        <f>VLOOKUP(B556,atual1,6,FALSE)</f>
        <v>257.83</v>
      </c>
      <c r="G556" s="32">
        <v>1</v>
      </c>
      <c r="H556" s="19">
        <f>F556*1</f>
        <v>257.83</v>
      </c>
      <c r="I556" s="19"/>
      <c r="J556" s="78">
        <f>G556*(H556+I556)</f>
        <v>257.83</v>
      </c>
    </row>
    <row r="557" spans="2:10" ht="20.100000000000001" customHeight="1" x14ac:dyDescent="0.25">
      <c r="B557" s="29"/>
      <c r="C557" s="33" t="s">
        <v>135</v>
      </c>
      <c r="D557" s="31"/>
      <c r="E557" s="32"/>
      <c r="F557" s="19"/>
      <c r="G557" s="32"/>
      <c r="H557" s="19"/>
      <c r="I557" s="19"/>
      <c r="J557" s="78"/>
    </row>
    <row r="558" spans="2:10" ht="20.100000000000001" customHeight="1" x14ac:dyDescent="0.25">
      <c r="B558" s="29"/>
      <c r="C558" s="33" t="s">
        <v>136</v>
      </c>
      <c r="D558" s="31"/>
      <c r="E558" s="32"/>
      <c r="F558" s="19"/>
      <c r="G558" s="32"/>
      <c r="H558" s="19"/>
      <c r="I558" s="19"/>
      <c r="J558" s="78"/>
    </row>
    <row r="559" spans="2:10" ht="20.100000000000001" customHeight="1" x14ac:dyDescent="0.25">
      <c r="B559" s="29"/>
      <c r="C559" s="33" t="s">
        <v>392</v>
      </c>
      <c r="D559" s="31"/>
      <c r="E559" s="32"/>
      <c r="F559" s="19"/>
      <c r="G559" s="32"/>
      <c r="H559" s="19">
        <f>SUM(H555:H558)</f>
        <v>257.83</v>
      </c>
      <c r="I559" s="19">
        <f>SUM(I555:I558)</f>
        <v>192.72499999999999</v>
      </c>
      <c r="J559" s="78">
        <f>SUM(H559:I559)</f>
        <v>450.55499999999995</v>
      </c>
    </row>
    <row r="560" spans="2:10" ht="20.100000000000001" customHeight="1" thickBot="1" x14ac:dyDescent="0.3">
      <c r="B560" s="34"/>
      <c r="C560" s="35"/>
      <c r="D560" s="35"/>
      <c r="E560" s="35"/>
      <c r="F560" s="56"/>
      <c r="G560" s="61"/>
      <c r="H560" s="57"/>
      <c r="I560" s="57"/>
      <c r="J560" s="114"/>
    </row>
    <row r="561" spans="2:10" ht="20.100000000000001" customHeight="1" x14ac:dyDescent="0.25">
      <c r="B561" s="44" t="s">
        <v>86</v>
      </c>
      <c r="C561" s="45" t="s">
        <v>214</v>
      </c>
      <c r="D561" s="46" t="s">
        <v>45</v>
      </c>
      <c r="E561" s="126"/>
      <c r="F561" s="127"/>
      <c r="G561" s="128"/>
      <c r="H561" s="47">
        <f>H567</f>
        <v>385.08</v>
      </c>
      <c r="I561" s="47">
        <f t="shared" ref="I561:J561" si="170">I567</f>
        <v>258.88200000000001</v>
      </c>
      <c r="J561" s="110">
        <f t="shared" si="170"/>
        <v>643.96199999999999</v>
      </c>
    </row>
    <row r="562" spans="2:10" ht="20.100000000000001" customHeight="1" x14ac:dyDescent="0.25">
      <c r="B562" s="43" t="s">
        <v>132</v>
      </c>
      <c r="C562" s="103" t="s">
        <v>138</v>
      </c>
      <c r="D562" s="104"/>
      <c r="E562" s="104"/>
      <c r="F562" s="105"/>
      <c r="G562" s="105"/>
      <c r="H562" s="106"/>
      <c r="I562" s="106"/>
      <c r="J562" s="108"/>
    </row>
    <row r="563" spans="2:10" ht="50.1" customHeight="1" x14ac:dyDescent="0.25">
      <c r="B563" s="29" t="s">
        <v>280</v>
      </c>
      <c r="C563" s="68" t="s">
        <v>344</v>
      </c>
      <c r="D563" s="31" t="s">
        <v>45</v>
      </c>
      <c r="E563" s="32">
        <v>1</v>
      </c>
      <c r="F563" s="19">
        <f>VLOOKUP(B563,atual1,6,FALSE)</f>
        <v>258.88200000000001</v>
      </c>
      <c r="G563" s="32">
        <v>1</v>
      </c>
      <c r="H563" s="19"/>
      <c r="I563" s="19">
        <f>F563*1</f>
        <v>258.88200000000001</v>
      </c>
      <c r="J563" s="78">
        <f t="shared" ref="J563" si="171">G563*(H563+I563)</f>
        <v>258.88200000000001</v>
      </c>
    </row>
    <row r="564" spans="2:10" ht="50.1" customHeight="1" x14ac:dyDescent="0.25">
      <c r="B564" s="29" t="s">
        <v>318</v>
      </c>
      <c r="C564" s="68" t="s">
        <v>380</v>
      </c>
      <c r="D564" s="31" t="s">
        <v>45</v>
      </c>
      <c r="E564" s="32">
        <v>1</v>
      </c>
      <c r="F564" s="19">
        <f>VLOOKUP(B564,atual1,6,FALSE)</f>
        <v>385.08</v>
      </c>
      <c r="G564" s="32">
        <v>1</v>
      </c>
      <c r="H564" s="19">
        <f>F564*1</f>
        <v>385.08</v>
      </c>
      <c r="I564" s="19"/>
      <c r="J564" s="78">
        <f>G564*(H564+I564)</f>
        <v>385.08</v>
      </c>
    </row>
    <row r="565" spans="2:10" ht="20.100000000000001" customHeight="1" x14ac:dyDescent="0.25">
      <c r="B565" s="29"/>
      <c r="C565" s="33" t="s">
        <v>135</v>
      </c>
      <c r="D565" s="31"/>
      <c r="E565" s="32"/>
      <c r="F565" s="19"/>
      <c r="G565" s="32"/>
      <c r="H565" s="19"/>
      <c r="I565" s="19"/>
      <c r="J565" s="78"/>
    </row>
    <row r="566" spans="2:10" ht="20.100000000000001" customHeight="1" x14ac:dyDescent="0.25">
      <c r="B566" s="29"/>
      <c r="C566" s="33" t="s">
        <v>136</v>
      </c>
      <c r="D566" s="31"/>
      <c r="E566" s="32"/>
      <c r="F566" s="19"/>
      <c r="G566" s="32"/>
      <c r="H566" s="19"/>
      <c r="I566" s="19"/>
      <c r="J566" s="78"/>
    </row>
    <row r="567" spans="2:10" ht="20.100000000000001" customHeight="1" x14ac:dyDescent="0.25">
      <c r="B567" s="29"/>
      <c r="C567" s="33" t="s">
        <v>392</v>
      </c>
      <c r="D567" s="31"/>
      <c r="E567" s="32"/>
      <c r="F567" s="19"/>
      <c r="G567" s="32"/>
      <c r="H567" s="19">
        <f>SUM(H563:H566)</f>
        <v>385.08</v>
      </c>
      <c r="I567" s="19">
        <f>SUM(I563:I566)</f>
        <v>258.88200000000001</v>
      </c>
      <c r="J567" s="78">
        <f>SUM(H567:I567)</f>
        <v>643.96199999999999</v>
      </c>
    </row>
    <row r="568" spans="2:10" ht="20.100000000000001" customHeight="1" thickBot="1" x14ac:dyDescent="0.3">
      <c r="B568" s="34"/>
      <c r="C568" s="35"/>
      <c r="D568" s="35"/>
      <c r="E568" s="35"/>
      <c r="F568" s="56"/>
      <c r="G568" s="61"/>
      <c r="H568" s="57"/>
      <c r="I568" s="57"/>
      <c r="J568" s="114"/>
    </row>
    <row r="569" spans="2:10" ht="20.100000000000001" customHeight="1" x14ac:dyDescent="0.25">
      <c r="B569" s="44" t="s">
        <v>216</v>
      </c>
      <c r="C569" s="45" t="s">
        <v>84</v>
      </c>
      <c r="D569" s="46" t="s">
        <v>45</v>
      </c>
      <c r="E569" s="126"/>
      <c r="F569" s="127"/>
      <c r="G569" s="128"/>
      <c r="H569" s="47">
        <f>H575</f>
        <v>67.97</v>
      </c>
      <c r="I569" s="47">
        <f t="shared" ref="I569:J569" si="172">I575</f>
        <v>7.37</v>
      </c>
      <c r="J569" s="110">
        <f t="shared" si="172"/>
        <v>75.34</v>
      </c>
    </row>
    <row r="570" spans="2:10" ht="20.100000000000001" customHeight="1" x14ac:dyDescent="0.25">
      <c r="B570" s="43" t="s">
        <v>132</v>
      </c>
      <c r="C570" s="103" t="s">
        <v>138</v>
      </c>
      <c r="D570" s="104"/>
      <c r="E570" s="104"/>
      <c r="F570" s="105"/>
      <c r="G570" s="105"/>
      <c r="H570" s="106"/>
      <c r="I570" s="106"/>
      <c r="J570" s="108"/>
    </row>
    <row r="571" spans="2:10" ht="50.1" customHeight="1" x14ac:dyDescent="0.25">
      <c r="B571" s="29" t="s">
        <v>366</v>
      </c>
      <c r="C571" s="68" t="s">
        <v>384</v>
      </c>
      <c r="D571" s="31" t="s">
        <v>45</v>
      </c>
      <c r="E571" s="32">
        <v>1</v>
      </c>
      <c r="F571" s="19">
        <f>VLOOKUP(B571,atual1,6,FALSE)</f>
        <v>7.37</v>
      </c>
      <c r="G571" s="32">
        <v>1</v>
      </c>
      <c r="H571" s="19"/>
      <c r="I571" s="19">
        <f>F571*1</f>
        <v>7.37</v>
      </c>
      <c r="J571" s="78">
        <f t="shared" ref="J571" si="173">G571*(H571+I571)</f>
        <v>7.37</v>
      </c>
    </row>
    <row r="572" spans="2:10" ht="50.1" customHeight="1" x14ac:dyDescent="0.25">
      <c r="B572" s="29" t="s">
        <v>217</v>
      </c>
      <c r="C572" s="68" t="s">
        <v>383</v>
      </c>
      <c r="D572" s="31" t="s">
        <v>45</v>
      </c>
      <c r="E572" s="32">
        <v>1</v>
      </c>
      <c r="F572" s="19">
        <f>VLOOKUP(B572,atual1,6,FALSE)</f>
        <v>67.97</v>
      </c>
      <c r="G572" s="32">
        <v>1</v>
      </c>
      <c r="H572" s="19">
        <f>F572*1</f>
        <v>67.97</v>
      </c>
      <c r="I572" s="19"/>
      <c r="J572" s="78">
        <f>G572*(H572+I572)</f>
        <v>67.97</v>
      </c>
    </row>
    <row r="573" spans="2:10" ht="20.100000000000001" customHeight="1" x14ac:dyDescent="0.25">
      <c r="B573" s="29"/>
      <c r="C573" s="33" t="s">
        <v>135</v>
      </c>
      <c r="D573" s="31"/>
      <c r="E573" s="32"/>
      <c r="F573" s="19"/>
      <c r="G573" s="32"/>
      <c r="H573" s="19"/>
      <c r="I573" s="19"/>
      <c r="J573" s="78"/>
    </row>
    <row r="574" spans="2:10" ht="20.100000000000001" customHeight="1" x14ac:dyDescent="0.25">
      <c r="B574" s="29"/>
      <c r="C574" s="33" t="s">
        <v>136</v>
      </c>
      <c r="D574" s="31"/>
      <c r="E574" s="32"/>
      <c r="F574" s="19"/>
      <c r="G574" s="32"/>
      <c r="H574" s="19"/>
      <c r="I574" s="19"/>
      <c r="J574" s="78"/>
    </row>
    <row r="575" spans="2:10" ht="20.100000000000001" customHeight="1" x14ac:dyDescent="0.25">
      <c r="B575" s="29"/>
      <c r="C575" s="33" t="s">
        <v>392</v>
      </c>
      <c r="D575" s="31"/>
      <c r="E575" s="32"/>
      <c r="F575" s="19"/>
      <c r="G575" s="32"/>
      <c r="H575" s="19">
        <f>SUM(H571:H574)</f>
        <v>67.97</v>
      </c>
      <c r="I575" s="19">
        <f>SUM(I571:I574)</f>
        <v>7.37</v>
      </c>
      <c r="J575" s="78">
        <f>SUM(H575:I575)</f>
        <v>75.34</v>
      </c>
    </row>
    <row r="576" spans="2:10" ht="20.100000000000001" customHeight="1" thickBot="1" x14ac:dyDescent="0.3">
      <c r="B576" s="34"/>
      <c r="C576" s="35"/>
      <c r="D576" s="35"/>
      <c r="E576" s="35"/>
      <c r="F576" s="56"/>
      <c r="G576" s="61"/>
      <c r="H576" s="57"/>
      <c r="I576" s="57"/>
      <c r="J576" s="114"/>
    </row>
    <row r="577" spans="2:10" ht="20.100000000000001" customHeight="1" x14ac:dyDescent="0.25">
      <c r="B577" s="44" t="s">
        <v>268</v>
      </c>
      <c r="C577" s="45" t="s">
        <v>219</v>
      </c>
      <c r="D577" s="46" t="s">
        <v>45</v>
      </c>
      <c r="E577" s="126"/>
      <c r="F577" s="127"/>
      <c r="G577" s="128"/>
      <c r="H577" s="47">
        <f>H583</f>
        <v>99.97</v>
      </c>
      <c r="I577" s="47">
        <f t="shared" ref="I577:J577" si="174">I583</f>
        <v>7.91</v>
      </c>
      <c r="J577" s="110">
        <f t="shared" si="174"/>
        <v>107.88</v>
      </c>
    </row>
    <row r="578" spans="2:10" ht="20.100000000000001" customHeight="1" x14ac:dyDescent="0.25">
      <c r="B578" s="43" t="s">
        <v>132</v>
      </c>
      <c r="C578" s="103" t="s">
        <v>138</v>
      </c>
      <c r="D578" s="104"/>
      <c r="E578" s="104"/>
      <c r="F578" s="105"/>
      <c r="G578" s="105"/>
      <c r="H578" s="106"/>
      <c r="I578" s="106"/>
      <c r="J578" s="108"/>
    </row>
    <row r="579" spans="2:10" ht="50.1" customHeight="1" x14ac:dyDescent="0.25">
      <c r="B579" s="29" t="s">
        <v>367</v>
      </c>
      <c r="C579" s="68" t="s">
        <v>385</v>
      </c>
      <c r="D579" s="31" t="s">
        <v>45</v>
      </c>
      <c r="E579" s="32">
        <v>1</v>
      </c>
      <c r="F579" s="19">
        <f>VLOOKUP(B579,atual1,6,FALSE)</f>
        <v>7.91</v>
      </c>
      <c r="G579" s="32">
        <v>1</v>
      </c>
      <c r="H579" s="19"/>
      <c r="I579" s="19">
        <f>F579*1</f>
        <v>7.91</v>
      </c>
      <c r="J579" s="78">
        <f t="shared" ref="J579" si="175">G579*(H579+I579)</f>
        <v>7.91</v>
      </c>
    </row>
    <row r="580" spans="2:10" ht="50.1" customHeight="1" x14ac:dyDescent="0.25">
      <c r="B580" s="29" t="s">
        <v>220</v>
      </c>
      <c r="C580" s="68" t="s">
        <v>386</v>
      </c>
      <c r="D580" s="31" t="s">
        <v>45</v>
      </c>
      <c r="E580" s="32">
        <v>1</v>
      </c>
      <c r="F580" s="19">
        <f>VLOOKUP(B580,atual1,6,FALSE)</f>
        <v>99.97</v>
      </c>
      <c r="G580" s="32">
        <v>1</v>
      </c>
      <c r="H580" s="19">
        <f>F580*1</f>
        <v>99.97</v>
      </c>
      <c r="I580" s="19"/>
      <c r="J580" s="78">
        <f>G580*(H580+I580)</f>
        <v>99.97</v>
      </c>
    </row>
    <row r="581" spans="2:10" ht="20.100000000000001" customHeight="1" x14ac:dyDescent="0.25">
      <c r="B581" s="29"/>
      <c r="C581" s="33" t="s">
        <v>135</v>
      </c>
      <c r="D581" s="31"/>
      <c r="E581" s="32"/>
      <c r="F581" s="19"/>
      <c r="G581" s="32"/>
      <c r="H581" s="19"/>
      <c r="I581" s="19"/>
      <c r="J581" s="78"/>
    </row>
    <row r="582" spans="2:10" ht="20.100000000000001" customHeight="1" x14ac:dyDescent="0.25">
      <c r="B582" s="29"/>
      <c r="C582" s="33" t="s">
        <v>136</v>
      </c>
      <c r="D582" s="31"/>
      <c r="E582" s="32"/>
      <c r="F582" s="19"/>
      <c r="G582" s="32"/>
      <c r="H582" s="19"/>
      <c r="I582" s="19"/>
      <c r="J582" s="78"/>
    </row>
    <row r="583" spans="2:10" ht="20.100000000000001" customHeight="1" x14ac:dyDescent="0.25">
      <c r="B583" s="29"/>
      <c r="C583" s="33" t="s">
        <v>392</v>
      </c>
      <c r="D583" s="31"/>
      <c r="E583" s="32"/>
      <c r="F583" s="19"/>
      <c r="G583" s="32"/>
      <c r="H583" s="19">
        <f>SUM(H579:H582)</f>
        <v>99.97</v>
      </c>
      <c r="I583" s="19">
        <f>SUM(I579:I582)</f>
        <v>7.91</v>
      </c>
      <c r="J583" s="78">
        <f>SUM(H583:I583)</f>
        <v>107.88</v>
      </c>
    </row>
    <row r="584" spans="2:10" ht="20.100000000000001" customHeight="1" thickBot="1" x14ac:dyDescent="0.3">
      <c r="B584" s="34"/>
      <c r="C584" s="35"/>
      <c r="D584" s="35"/>
      <c r="E584" s="35"/>
      <c r="F584" s="56"/>
      <c r="G584" s="61"/>
      <c r="H584" s="57"/>
      <c r="I584" s="57"/>
      <c r="J584" s="114"/>
    </row>
    <row r="585" spans="2:10" ht="20.100000000000001" customHeight="1" x14ac:dyDescent="0.25">
      <c r="B585" s="44" t="s">
        <v>218</v>
      </c>
      <c r="C585" s="45" t="s">
        <v>221</v>
      </c>
      <c r="D585" s="46" t="s">
        <v>45</v>
      </c>
      <c r="E585" s="126"/>
      <c r="F585" s="127"/>
      <c r="G585" s="128"/>
      <c r="H585" s="47">
        <f>H591</f>
        <v>226.27</v>
      </c>
      <c r="I585" s="47">
        <f t="shared" ref="I585:J585" si="176">I591</f>
        <v>8.99</v>
      </c>
      <c r="J585" s="110">
        <f t="shared" si="176"/>
        <v>235.26000000000002</v>
      </c>
    </row>
    <row r="586" spans="2:10" ht="20.100000000000001" customHeight="1" x14ac:dyDescent="0.25">
      <c r="B586" s="43" t="s">
        <v>132</v>
      </c>
      <c r="C586" s="103" t="s">
        <v>138</v>
      </c>
      <c r="D586" s="104"/>
      <c r="E586" s="104"/>
      <c r="F586" s="105"/>
      <c r="G586" s="105"/>
      <c r="H586" s="106"/>
      <c r="I586" s="106"/>
      <c r="J586" s="108"/>
    </row>
    <row r="587" spans="2:10" ht="50.1" customHeight="1" x14ac:dyDescent="0.25">
      <c r="B587" s="29" t="s">
        <v>368</v>
      </c>
      <c r="C587" s="68" t="s">
        <v>387</v>
      </c>
      <c r="D587" s="31" t="s">
        <v>45</v>
      </c>
      <c r="E587" s="32">
        <v>1</v>
      </c>
      <c r="F587" s="19">
        <f>VLOOKUP(B587,atual1,6,FALSE)</f>
        <v>8.99</v>
      </c>
      <c r="G587" s="32">
        <v>1</v>
      </c>
      <c r="H587" s="19"/>
      <c r="I587" s="19">
        <f>F587*1</f>
        <v>8.99</v>
      </c>
      <c r="J587" s="78">
        <f t="shared" ref="J587" si="177">G587*(H587+I587)</f>
        <v>8.99</v>
      </c>
    </row>
    <row r="588" spans="2:10" ht="50.1" customHeight="1" x14ac:dyDescent="0.25">
      <c r="B588" s="29" t="s">
        <v>222</v>
      </c>
      <c r="C588" s="68" t="s">
        <v>388</v>
      </c>
      <c r="D588" s="31" t="s">
        <v>45</v>
      </c>
      <c r="E588" s="32">
        <v>1</v>
      </c>
      <c r="F588" s="19">
        <f>VLOOKUP(B588,atual1,6,FALSE)</f>
        <v>226.27</v>
      </c>
      <c r="G588" s="32">
        <v>1</v>
      </c>
      <c r="H588" s="19">
        <f>F588*1</f>
        <v>226.27</v>
      </c>
      <c r="I588" s="19"/>
      <c r="J588" s="78">
        <f>G588*(H588+I588)</f>
        <v>226.27</v>
      </c>
    </row>
    <row r="589" spans="2:10" ht="20.100000000000001" customHeight="1" x14ac:dyDescent="0.25">
      <c r="B589" s="29"/>
      <c r="C589" s="33" t="s">
        <v>135</v>
      </c>
      <c r="D589" s="31"/>
      <c r="E589" s="32"/>
      <c r="F589" s="19"/>
      <c r="G589" s="32"/>
      <c r="H589" s="19"/>
      <c r="I589" s="19"/>
      <c r="J589" s="78"/>
    </row>
    <row r="590" spans="2:10" ht="20.100000000000001" customHeight="1" x14ac:dyDescent="0.25">
      <c r="B590" s="29"/>
      <c r="C590" s="33" t="s">
        <v>136</v>
      </c>
      <c r="D590" s="31"/>
      <c r="E590" s="32"/>
      <c r="F590" s="19"/>
      <c r="G590" s="32"/>
      <c r="H590" s="19"/>
      <c r="I590" s="19"/>
      <c r="J590" s="78"/>
    </row>
    <row r="591" spans="2:10" ht="20.100000000000001" customHeight="1" x14ac:dyDescent="0.25">
      <c r="B591" s="29"/>
      <c r="C591" s="33" t="s">
        <v>392</v>
      </c>
      <c r="D591" s="31"/>
      <c r="E591" s="32"/>
      <c r="F591" s="19"/>
      <c r="G591" s="32"/>
      <c r="H591" s="19">
        <f>SUM(H587:H590)</f>
        <v>226.27</v>
      </c>
      <c r="I591" s="19">
        <f>SUM(I587:I590)</f>
        <v>8.99</v>
      </c>
      <c r="J591" s="78">
        <f>SUM(H591:I591)</f>
        <v>235.26000000000002</v>
      </c>
    </row>
    <row r="592" spans="2:10" ht="20.100000000000001" customHeight="1" thickBot="1" x14ac:dyDescent="0.3">
      <c r="B592" s="29"/>
      <c r="C592" s="30"/>
      <c r="D592" s="30"/>
      <c r="E592" s="30"/>
      <c r="F592" s="58"/>
      <c r="G592" s="62"/>
      <c r="H592" s="59"/>
      <c r="I592" s="59"/>
      <c r="J592" s="115"/>
    </row>
    <row r="593" spans="2:10" ht="20.100000000000001" customHeight="1" x14ac:dyDescent="0.25">
      <c r="B593" s="44" t="s">
        <v>393</v>
      </c>
      <c r="C593" s="45" t="s">
        <v>394</v>
      </c>
      <c r="D593" s="46" t="s">
        <v>45</v>
      </c>
      <c r="E593" s="126"/>
      <c r="F593" s="127"/>
      <c r="G593" s="128"/>
      <c r="H593" s="47">
        <f>H599</f>
        <v>153.4</v>
      </c>
      <c r="I593" s="47">
        <f t="shared" ref="I593:J593" si="178">I599</f>
        <v>32.619999999999997</v>
      </c>
      <c r="J593" s="110">
        <f t="shared" si="178"/>
        <v>186.02</v>
      </c>
    </row>
    <row r="594" spans="2:10" ht="20.100000000000001" customHeight="1" x14ac:dyDescent="0.25">
      <c r="B594" s="43" t="s">
        <v>132</v>
      </c>
      <c r="C594" s="103" t="s">
        <v>138</v>
      </c>
      <c r="D594" s="104"/>
      <c r="E594" s="104"/>
      <c r="F594" s="105"/>
      <c r="G594" s="105"/>
      <c r="H594" s="106"/>
      <c r="I594" s="106"/>
      <c r="J594" s="108"/>
    </row>
    <row r="595" spans="2:10" ht="50.1" customHeight="1" x14ac:dyDescent="0.25">
      <c r="B595" s="129" t="s">
        <v>396</v>
      </c>
      <c r="C595" s="68" t="s">
        <v>395</v>
      </c>
      <c r="D595" s="31" t="s">
        <v>55</v>
      </c>
      <c r="E595" s="32">
        <v>1</v>
      </c>
      <c r="F595" s="19">
        <f>VLOOKUP(B595,atual1,6,FALSE)</f>
        <v>153.4</v>
      </c>
      <c r="G595" s="32">
        <v>1</v>
      </c>
      <c r="H595" s="19">
        <f>F595*1</f>
        <v>153.4</v>
      </c>
      <c r="I595" s="19"/>
      <c r="J595" s="78">
        <f>G595*(H595+I595)</f>
        <v>153.4</v>
      </c>
    </row>
    <row r="596" spans="2:10" ht="20.100000000000001" customHeight="1" x14ac:dyDescent="0.25">
      <c r="B596" s="129" t="s">
        <v>398</v>
      </c>
      <c r="C596" s="68" t="s">
        <v>397</v>
      </c>
      <c r="D596" s="31" t="s">
        <v>125</v>
      </c>
      <c r="E596" s="32">
        <v>2</v>
      </c>
      <c r="F596" s="19">
        <f>VLOOKUP(B596,atual1,6,FALSE)</f>
        <v>16.309999999999999</v>
      </c>
      <c r="G596" s="32">
        <v>1</v>
      </c>
      <c r="H596" s="19"/>
      <c r="I596" s="19">
        <f>E596*F596</f>
        <v>32.619999999999997</v>
      </c>
      <c r="J596" s="78">
        <f>I596+H596</f>
        <v>32.619999999999997</v>
      </c>
    </row>
    <row r="597" spans="2:10" ht="20.100000000000001" customHeight="1" x14ac:dyDescent="0.25">
      <c r="B597" s="29"/>
      <c r="C597" s="33" t="s">
        <v>135</v>
      </c>
      <c r="D597" s="31"/>
      <c r="E597" s="32"/>
      <c r="F597" s="19"/>
      <c r="G597" s="32"/>
      <c r="H597" s="19"/>
      <c r="I597" s="19"/>
      <c r="J597" s="78"/>
    </row>
    <row r="598" spans="2:10" ht="20.100000000000001" customHeight="1" x14ac:dyDescent="0.25">
      <c r="B598" s="29"/>
      <c r="C598" s="33" t="s">
        <v>136</v>
      </c>
      <c r="D598" s="31"/>
      <c r="E598" s="32"/>
      <c r="F598" s="19"/>
      <c r="G598" s="32"/>
      <c r="H598" s="19"/>
      <c r="I598" s="19"/>
      <c r="J598" s="78"/>
    </row>
    <row r="599" spans="2:10" ht="20.100000000000001" customHeight="1" x14ac:dyDescent="0.25">
      <c r="B599" s="29"/>
      <c r="C599" s="33" t="s">
        <v>392</v>
      </c>
      <c r="D599" s="31"/>
      <c r="E599" s="32"/>
      <c r="F599" s="19"/>
      <c r="G599" s="32"/>
      <c r="H599" s="19">
        <f>SUM(H595:H598)</f>
        <v>153.4</v>
      </c>
      <c r="I599" s="19">
        <f>SUM(I595:I598)</f>
        <v>32.619999999999997</v>
      </c>
      <c r="J599" s="78">
        <f>SUM(H599:I599)</f>
        <v>186.02</v>
      </c>
    </row>
    <row r="600" spans="2:10" ht="20.100000000000001" customHeight="1" x14ac:dyDescent="0.25">
      <c r="B600" s="29"/>
      <c r="C600" s="30"/>
      <c r="D600" s="30"/>
      <c r="E600" s="30"/>
      <c r="F600" s="58"/>
      <c r="G600" s="62"/>
      <c r="H600" s="59"/>
      <c r="I600" s="59"/>
      <c r="J600" s="115"/>
    </row>
    <row r="601" spans="2:10" ht="20.100000000000001" customHeight="1" thickBot="1" x14ac:dyDescent="0.3">
      <c r="B601" s="48"/>
      <c r="C601" s="70" t="s">
        <v>14</v>
      </c>
      <c r="D601" s="49"/>
      <c r="E601" s="49"/>
      <c r="F601" s="50"/>
      <c r="G601" s="51"/>
      <c r="H601" s="52"/>
      <c r="I601" s="52"/>
      <c r="J601" s="116">
        <f>J593+J585+J577+J569+J561+J553+J545+J537+J529+J521+J514</f>
        <v>2863.1259999999997</v>
      </c>
    </row>
    <row r="602" spans="2:10" ht="20.100000000000001" customHeight="1" thickBot="1" x14ac:dyDescent="0.3">
      <c r="B602" s="23" t="s">
        <v>87</v>
      </c>
      <c r="C602" s="24" t="s">
        <v>88</v>
      </c>
      <c r="D602" s="25"/>
      <c r="E602" s="25"/>
      <c r="F602" s="26"/>
      <c r="G602" s="27"/>
      <c r="H602" s="28"/>
      <c r="I602" s="28"/>
      <c r="J602" s="112"/>
    </row>
    <row r="603" spans="2:10" ht="20.100000000000001" customHeight="1" x14ac:dyDescent="0.25">
      <c r="B603" s="44" t="s">
        <v>89</v>
      </c>
      <c r="C603" s="45" t="s">
        <v>90</v>
      </c>
      <c r="D603" s="46" t="s">
        <v>55</v>
      </c>
      <c r="E603" s="126"/>
      <c r="F603" s="127"/>
      <c r="G603" s="128"/>
      <c r="H603" s="47">
        <f>H608</f>
        <v>1099.17394304</v>
      </c>
      <c r="I603" s="47">
        <f>I608</f>
        <v>304.98285695999999</v>
      </c>
      <c r="J603" s="110">
        <f>J608</f>
        <v>1404.1568</v>
      </c>
    </row>
    <row r="604" spans="2:10" ht="20.100000000000001" customHeight="1" x14ac:dyDescent="0.25">
      <c r="B604" s="43" t="s">
        <v>132</v>
      </c>
      <c r="C604" s="103" t="s">
        <v>138</v>
      </c>
      <c r="D604" s="104"/>
      <c r="E604" s="104"/>
      <c r="F604" s="105"/>
      <c r="G604" s="105"/>
      <c r="H604" s="106"/>
      <c r="I604" s="106"/>
      <c r="J604" s="108"/>
    </row>
    <row r="605" spans="2:10" ht="50.1" customHeight="1" x14ac:dyDescent="0.25">
      <c r="B605" s="29" t="s">
        <v>301</v>
      </c>
      <c r="C605" s="68" t="s">
        <v>229</v>
      </c>
      <c r="D605" s="31" t="s">
        <v>55</v>
      </c>
      <c r="E605" s="32">
        <v>1</v>
      </c>
      <c r="F605" s="19">
        <f>VLOOKUP(B605,atual1,6,FALSE)</f>
        <v>1404.1568</v>
      </c>
      <c r="G605" s="32">
        <v>1</v>
      </c>
      <c r="H605" s="19">
        <f>($F605*0.7828)*$G605</f>
        <v>1099.17394304</v>
      </c>
      <c r="I605" s="19">
        <f>($F605*0.2172)*$G605</f>
        <v>304.98285695999999</v>
      </c>
      <c r="J605" s="78">
        <f>G605*(H605+I605)</f>
        <v>1404.1568</v>
      </c>
    </row>
    <row r="606" spans="2:10" ht="20.100000000000001" customHeight="1" x14ac:dyDescent="0.25">
      <c r="B606" s="29"/>
      <c r="C606" s="33" t="s">
        <v>135</v>
      </c>
      <c r="D606" s="31"/>
      <c r="E606" s="32"/>
      <c r="F606" s="19"/>
      <c r="G606" s="32"/>
      <c r="H606" s="19"/>
      <c r="I606" s="19"/>
      <c r="J606" s="78"/>
    </row>
    <row r="607" spans="2:10" ht="20.100000000000001" customHeight="1" x14ac:dyDescent="0.25">
      <c r="B607" s="29"/>
      <c r="C607" s="33" t="s">
        <v>136</v>
      </c>
      <c r="D607" s="31"/>
      <c r="E607" s="32"/>
      <c r="F607" s="19"/>
      <c r="G607" s="32"/>
      <c r="H607" s="19"/>
      <c r="I607" s="19"/>
      <c r="J607" s="78"/>
    </row>
    <row r="608" spans="2:10" ht="20.100000000000001" customHeight="1" x14ac:dyDescent="0.25">
      <c r="B608" s="29"/>
      <c r="C608" s="33" t="s">
        <v>392</v>
      </c>
      <c r="D608" s="31"/>
      <c r="E608" s="32"/>
      <c r="F608" s="19"/>
      <c r="G608" s="32"/>
      <c r="H608" s="19">
        <f>SUM(H605:H607)</f>
        <v>1099.17394304</v>
      </c>
      <c r="I608" s="19">
        <f>SUM(I605:I607)</f>
        <v>304.98285695999999</v>
      </c>
      <c r="J608" s="78">
        <f>SUM(H608:I608)</f>
        <v>1404.1568</v>
      </c>
    </row>
    <row r="609" spans="2:10" ht="20.100000000000001" customHeight="1" thickBot="1" x14ac:dyDescent="0.3">
      <c r="B609" s="34"/>
      <c r="C609" s="35"/>
      <c r="D609" s="35"/>
      <c r="E609" s="37"/>
      <c r="F609" s="56"/>
      <c r="G609" s="37"/>
      <c r="H609" s="57"/>
      <c r="I609" s="57"/>
      <c r="J609" s="114"/>
    </row>
    <row r="610" spans="2:10" ht="20.100000000000001" customHeight="1" thickBot="1" x14ac:dyDescent="0.3">
      <c r="B610" s="63" t="s">
        <v>91</v>
      </c>
      <c r="C610" s="64" t="s">
        <v>92</v>
      </c>
      <c r="D610" s="65" t="s">
        <v>55</v>
      </c>
      <c r="E610" s="126"/>
      <c r="F610" s="127"/>
      <c r="G610" s="128"/>
      <c r="H610" s="66">
        <f>H615</f>
        <v>1107.3463750400001</v>
      </c>
      <c r="I610" s="66">
        <f>I615</f>
        <v>307.25042496000003</v>
      </c>
      <c r="J610" s="118">
        <f>J615</f>
        <v>1414.5968000000003</v>
      </c>
    </row>
    <row r="611" spans="2:10" ht="20.100000000000001" customHeight="1" x14ac:dyDescent="0.25">
      <c r="B611" s="67" t="s">
        <v>132</v>
      </c>
      <c r="C611" s="103" t="s">
        <v>138</v>
      </c>
      <c r="D611" s="104"/>
      <c r="E611" s="104"/>
      <c r="F611" s="105"/>
      <c r="G611" s="105"/>
      <c r="H611" s="106"/>
      <c r="I611" s="106"/>
      <c r="J611" s="108"/>
    </row>
    <row r="612" spans="2:10" ht="50.1" customHeight="1" x14ac:dyDescent="0.25">
      <c r="B612" s="29" t="s">
        <v>230</v>
      </c>
      <c r="C612" s="68" t="s">
        <v>231</v>
      </c>
      <c r="D612" s="31" t="s">
        <v>55</v>
      </c>
      <c r="E612" s="32">
        <v>1</v>
      </c>
      <c r="F612" s="19">
        <f>VLOOKUP(B612,atual1,6,FALSE)</f>
        <v>1414.5968</v>
      </c>
      <c r="G612" s="32">
        <v>1</v>
      </c>
      <c r="H612" s="19">
        <f>($F612*0.7828)*$G612</f>
        <v>1107.3463750400001</v>
      </c>
      <c r="I612" s="19">
        <f>($F612*0.2172)*$G612</f>
        <v>307.25042496000003</v>
      </c>
      <c r="J612" s="78">
        <f>G612*(H612+I612)</f>
        <v>1414.5968000000003</v>
      </c>
    </row>
    <row r="613" spans="2:10" ht="20.100000000000001" customHeight="1" x14ac:dyDescent="0.25">
      <c r="B613" s="29"/>
      <c r="C613" s="33" t="s">
        <v>135</v>
      </c>
      <c r="D613" s="31"/>
      <c r="E613" s="32"/>
      <c r="F613" s="19"/>
      <c r="G613" s="32"/>
      <c r="H613" s="19"/>
      <c r="I613" s="19"/>
      <c r="J613" s="78"/>
    </row>
    <row r="614" spans="2:10" ht="20.100000000000001" customHeight="1" x14ac:dyDescent="0.25">
      <c r="B614" s="29"/>
      <c r="C614" s="33" t="s">
        <v>136</v>
      </c>
      <c r="D614" s="31"/>
      <c r="E614" s="32"/>
      <c r="F614" s="19"/>
      <c r="G614" s="32"/>
      <c r="H614" s="19"/>
      <c r="I614" s="19"/>
      <c r="J614" s="78"/>
    </row>
    <row r="615" spans="2:10" ht="20.100000000000001" customHeight="1" x14ac:dyDescent="0.25">
      <c r="B615" s="29"/>
      <c r="C615" s="33" t="s">
        <v>392</v>
      </c>
      <c r="D615" s="31"/>
      <c r="E615" s="32"/>
      <c r="F615" s="19"/>
      <c r="G615" s="32"/>
      <c r="H615" s="19">
        <f>SUM(H612:H614)</f>
        <v>1107.3463750400001</v>
      </c>
      <c r="I615" s="19">
        <f>SUM(I612:I614)</f>
        <v>307.25042496000003</v>
      </c>
      <c r="J615" s="78">
        <f>SUM(H615:I615)</f>
        <v>1414.5968000000003</v>
      </c>
    </row>
    <row r="616" spans="2:10" ht="20.100000000000001" customHeight="1" thickBot="1" x14ac:dyDescent="0.3">
      <c r="B616" s="34"/>
      <c r="C616" s="35"/>
      <c r="D616" s="36"/>
      <c r="E616" s="37"/>
      <c r="F616" s="20"/>
      <c r="G616" s="37"/>
      <c r="H616" s="20"/>
      <c r="I616" s="20"/>
      <c r="J616" s="83"/>
    </row>
    <row r="617" spans="2:10" ht="20.100000000000001" customHeight="1" x14ac:dyDescent="0.25">
      <c r="B617" s="44" t="s">
        <v>93</v>
      </c>
      <c r="C617" s="45" t="s">
        <v>94</v>
      </c>
      <c r="D617" s="46" t="s">
        <v>141</v>
      </c>
      <c r="E617" s="126"/>
      <c r="F617" s="127"/>
      <c r="G617" s="128"/>
      <c r="H617" s="47">
        <f>H622</f>
        <v>1162.5738544000001</v>
      </c>
      <c r="I617" s="47">
        <f>I622</f>
        <v>322.57414560000001</v>
      </c>
      <c r="J617" s="110">
        <f>J622</f>
        <v>1485.1480000000001</v>
      </c>
    </row>
    <row r="618" spans="2:10" ht="20.100000000000001" customHeight="1" x14ac:dyDescent="0.25">
      <c r="B618" s="43" t="s">
        <v>132</v>
      </c>
      <c r="C618" s="103" t="s">
        <v>138</v>
      </c>
      <c r="D618" s="104"/>
      <c r="E618" s="104"/>
      <c r="F618" s="105"/>
      <c r="G618" s="105"/>
      <c r="H618" s="106"/>
      <c r="I618" s="106"/>
      <c r="J618" s="108"/>
    </row>
    <row r="619" spans="2:10" ht="50.1" customHeight="1" x14ac:dyDescent="0.25">
      <c r="B619" s="29" t="s">
        <v>232</v>
      </c>
      <c r="C619" s="68" t="s">
        <v>233</v>
      </c>
      <c r="D619" s="31" t="s">
        <v>141</v>
      </c>
      <c r="E619" s="32">
        <v>1</v>
      </c>
      <c r="F619" s="19">
        <f>VLOOKUP(B619,atual1,6,FALSE)</f>
        <v>1485.1479999999999</v>
      </c>
      <c r="G619" s="32">
        <v>1</v>
      </c>
      <c r="H619" s="19">
        <f>($F619*0.7828)*$G619</f>
        <v>1162.5738544000001</v>
      </c>
      <c r="I619" s="19">
        <f>($F619*0.2172)*$G619</f>
        <v>322.57414560000001</v>
      </c>
      <c r="J619" s="78">
        <f>G619*(H619+I619)</f>
        <v>1485.1480000000001</v>
      </c>
    </row>
    <row r="620" spans="2:10" ht="20.100000000000001" customHeight="1" x14ac:dyDescent="0.25">
      <c r="B620" s="29"/>
      <c r="C620" s="33" t="s">
        <v>135</v>
      </c>
      <c r="D620" s="31"/>
      <c r="E620" s="32"/>
      <c r="F620" s="19"/>
      <c r="G620" s="32"/>
      <c r="H620" s="19"/>
      <c r="I620" s="19"/>
      <c r="J620" s="78"/>
    </row>
    <row r="621" spans="2:10" ht="20.100000000000001" customHeight="1" x14ac:dyDescent="0.25">
      <c r="B621" s="29"/>
      <c r="C621" s="33" t="s">
        <v>136</v>
      </c>
      <c r="D621" s="31"/>
      <c r="E621" s="32"/>
      <c r="F621" s="19"/>
      <c r="G621" s="32"/>
      <c r="H621" s="19"/>
      <c r="I621" s="19"/>
      <c r="J621" s="78"/>
    </row>
    <row r="622" spans="2:10" ht="20.100000000000001" customHeight="1" x14ac:dyDescent="0.25">
      <c r="B622" s="29"/>
      <c r="C622" s="33" t="s">
        <v>392</v>
      </c>
      <c r="D622" s="31"/>
      <c r="E622" s="32"/>
      <c r="F622" s="19"/>
      <c r="G622" s="32"/>
      <c r="H622" s="19">
        <f>SUM(H619:H621)</f>
        <v>1162.5738544000001</v>
      </c>
      <c r="I622" s="19">
        <f>SUM(I619:I621)</f>
        <v>322.57414560000001</v>
      </c>
      <c r="J622" s="78">
        <f>SUM(H622:I622)</f>
        <v>1485.1480000000001</v>
      </c>
    </row>
    <row r="623" spans="2:10" ht="20.100000000000001" customHeight="1" thickBot="1" x14ac:dyDescent="0.3">
      <c r="B623" s="34"/>
      <c r="C623" s="49"/>
      <c r="D623" s="35"/>
      <c r="E623" s="35"/>
      <c r="F623" s="56"/>
      <c r="G623" s="61"/>
      <c r="H623" s="57"/>
      <c r="I623" s="57"/>
      <c r="J623" s="114"/>
    </row>
    <row r="624" spans="2:10" ht="20.100000000000001" customHeight="1" x14ac:dyDescent="0.25">
      <c r="B624" s="44" t="s">
        <v>95</v>
      </c>
      <c r="C624" s="45" t="s">
        <v>96</v>
      </c>
      <c r="D624" s="46" t="s">
        <v>55</v>
      </c>
      <c r="E624" s="126"/>
      <c r="F624" s="127"/>
      <c r="G624" s="128"/>
      <c r="H624" s="47">
        <f>H629</f>
        <v>1261.3422353599999</v>
      </c>
      <c r="I624" s="47">
        <f>I629</f>
        <v>349.97896463999996</v>
      </c>
      <c r="J624" s="110">
        <f>J629</f>
        <v>1611.3211999999999</v>
      </c>
    </row>
    <row r="625" spans="2:10" ht="20.100000000000001" customHeight="1" x14ac:dyDescent="0.25">
      <c r="B625" s="43" t="s">
        <v>132</v>
      </c>
      <c r="C625" s="103" t="s">
        <v>138</v>
      </c>
      <c r="D625" s="104"/>
      <c r="E625" s="104"/>
      <c r="F625" s="105"/>
      <c r="G625" s="105"/>
      <c r="H625" s="106"/>
      <c r="I625" s="106"/>
      <c r="J625" s="108"/>
    </row>
    <row r="626" spans="2:10" ht="50.1" customHeight="1" x14ac:dyDescent="0.25">
      <c r="B626" s="29" t="s">
        <v>302</v>
      </c>
      <c r="C626" s="68" t="s">
        <v>234</v>
      </c>
      <c r="D626" s="31" t="s">
        <v>55</v>
      </c>
      <c r="E626" s="32">
        <v>1</v>
      </c>
      <c r="F626" s="19">
        <f>VLOOKUP(B626,atual1,6,FALSE)</f>
        <v>1611.3211999999999</v>
      </c>
      <c r="G626" s="32">
        <v>1</v>
      </c>
      <c r="H626" s="19">
        <f>($F626*0.7828)*$G626</f>
        <v>1261.3422353599999</v>
      </c>
      <c r="I626" s="19">
        <f>($F626*0.2172)*$G626</f>
        <v>349.97896463999996</v>
      </c>
      <c r="J626" s="78">
        <f>G626*(H626+I626)</f>
        <v>1611.3211999999999</v>
      </c>
    </row>
    <row r="627" spans="2:10" ht="20.100000000000001" customHeight="1" x14ac:dyDescent="0.25">
      <c r="B627" s="29"/>
      <c r="C627" s="33" t="s">
        <v>135</v>
      </c>
      <c r="D627" s="31"/>
      <c r="E627" s="32"/>
      <c r="F627" s="19"/>
      <c r="G627" s="32"/>
      <c r="H627" s="19"/>
      <c r="I627" s="19"/>
      <c r="J627" s="78"/>
    </row>
    <row r="628" spans="2:10" ht="20.100000000000001" customHeight="1" x14ac:dyDescent="0.25">
      <c r="B628" s="29"/>
      <c r="C628" s="33" t="s">
        <v>136</v>
      </c>
      <c r="D628" s="31"/>
      <c r="E628" s="32"/>
      <c r="F628" s="19"/>
      <c r="G628" s="32"/>
      <c r="H628" s="19"/>
      <c r="I628" s="19"/>
      <c r="J628" s="78"/>
    </row>
    <row r="629" spans="2:10" ht="20.100000000000001" customHeight="1" x14ac:dyDescent="0.25">
      <c r="B629" s="29"/>
      <c r="C629" s="33" t="s">
        <v>392</v>
      </c>
      <c r="D629" s="31"/>
      <c r="E629" s="32"/>
      <c r="F629" s="19"/>
      <c r="G629" s="32"/>
      <c r="H629" s="19">
        <f>SUM(H626:H628)</f>
        <v>1261.3422353599999</v>
      </c>
      <c r="I629" s="19">
        <f>SUM(I626:I628)</f>
        <v>349.97896463999996</v>
      </c>
      <c r="J629" s="78">
        <f>SUM(H629:I629)</f>
        <v>1611.3211999999999</v>
      </c>
    </row>
    <row r="630" spans="2:10" ht="20.100000000000001" customHeight="1" thickBot="1" x14ac:dyDescent="0.3">
      <c r="B630" s="34"/>
      <c r="C630" s="49"/>
      <c r="D630" s="35"/>
      <c r="E630" s="35"/>
      <c r="F630" s="56"/>
      <c r="G630" s="61"/>
      <c r="H630" s="57"/>
      <c r="I630" s="57"/>
      <c r="J630" s="114"/>
    </row>
    <row r="631" spans="2:10" ht="20.100000000000001" customHeight="1" x14ac:dyDescent="0.25">
      <c r="B631" s="44" t="s">
        <v>97</v>
      </c>
      <c r="C631" s="45" t="s">
        <v>98</v>
      </c>
      <c r="D631" s="46" t="s">
        <v>55</v>
      </c>
      <c r="E631" s="126"/>
      <c r="F631" s="127"/>
      <c r="G631" s="128"/>
      <c r="H631" s="47">
        <f>H636</f>
        <v>1318.5674203199999</v>
      </c>
      <c r="I631" s="47">
        <f>I636</f>
        <v>365.85697967999999</v>
      </c>
      <c r="J631" s="110">
        <f>J636</f>
        <v>1684.4243999999999</v>
      </c>
    </row>
    <row r="632" spans="2:10" ht="20.100000000000001" customHeight="1" x14ac:dyDescent="0.25">
      <c r="B632" s="43" t="s">
        <v>132</v>
      </c>
      <c r="C632" s="103" t="s">
        <v>138</v>
      </c>
      <c r="D632" s="104"/>
      <c r="E632" s="104"/>
      <c r="F632" s="105"/>
      <c r="G632" s="105"/>
      <c r="H632" s="106"/>
      <c r="I632" s="106"/>
      <c r="J632" s="108"/>
    </row>
    <row r="633" spans="2:10" ht="50.1" customHeight="1" x14ac:dyDescent="0.25">
      <c r="B633" s="29" t="s">
        <v>303</v>
      </c>
      <c r="C633" s="68" t="s">
        <v>235</v>
      </c>
      <c r="D633" s="31" t="s">
        <v>55</v>
      </c>
      <c r="E633" s="32">
        <v>1</v>
      </c>
      <c r="F633" s="19">
        <f>VLOOKUP(B633,atual1,6,FALSE)</f>
        <v>1684.4243999999999</v>
      </c>
      <c r="G633" s="32">
        <v>1</v>
      </c>
      <c r="H633" s="19">
        <f>($F633*0.7828)*$G633</f>
        <v>1318.5674203199999</v>
      </c>
      <c r="I633" s="19">
        <f>($F633*0.2172)*$G633</f>
        <v>365.85697967999999</v>
      </c>
      <c r="J633" s="78">
        <f>G633*(H633+I633)</f>
        <v>1684.4243999999999</v>
      </c>
    </row>
    <row r="634" spans="2:10" ht="20.100000000000001" customHeight="1" x14ac:dyDescent="0.25">
      <c r="B634" s="29"/>
      <c r="C634" s="33" t="s">
        <v>135</v>
      </c>
      <c r="D634" s="31"/>
      <c r="E634" s="32"/>
      <c r="F634" s="19"/>
      <c r="G634" s="32"/>
      <c r="H634" s="19"/>
      <c r="I634" s="19"/>
      <c r="J634" s="78"/>
    </row>
    <row r="635" spans="2:10" ht="20.100000000000001" customHeight="1" x14ac:dyDescent="0.25">
      <c r="B635" s="29"/>
      <c r="C635" s="33" t="s">
        <v>136</v>
      </c>
      <c r="D635" s="31"/>
      <c r="E635" s="32"/>
      <c r="F635" s="19"/>
      <c r="G635" s="32"/>
      <c r="H635" s="19"/>
      <c r="I635" s="19"/>
      <c r="J635" s="78"/>
    </row>
    <row r="636" spans="2:10" ht="20.100000000000001" customHeight="1" x14ac:dyDescent="0.25">
      <c r="B636" s="29"/>
      <c r="C636" s="33" t="s">
        <v>392</v>
      </c>
      <c r="D636" s="31"/>
      <c r="E636" s="32"/>
      <c r="F636" s="19"/>
      <c r="G636" s="32"/>
      <c r="H636" s="19">
        <f>SUM(H633:H635)</f>
        <v>1318.5674203199999</v>
      </c>
      <c r="I636" s="19">
        <f>SUM(I633:I635)</f>
        <v>365.85697967999999</v>
      </c>
      <c r="J636" s="78">
        <f>SUM(H636:I636)</f>
        <v>1684.4243999999999</v>
      </c>
    </row>
    <row r="637" spans="2:10" ht="20.100000000000001" customHeight="1" thickBot="1" x14ac:dyDescent="0.3">
      <c r="B637" s="34"/>
      <c r="C637" s="35"/>
      <c r="D637" s="35"/>
      <c r="E637" s="35"/>
      <c r="F637" s="56"/>
      <c r="G637" s="61"/>
      <c r="H637" s="57"/>
      <c r="I637" s="57"/>
      <c r="J637" s="114"/>
    </row>
    <row r="638" spans="2:10" ht="20.100000000000001" customHeight="1" x14ac:dyDescent="0.25">
      <c r="B638" s="44" t="s">
        <v>99</v>
      </c>
      <c r="C638" s="45" t="s">
        <v>100</v>
      </c>
      <c r="D638" s="46" t="s">
        <v>55</v>
      </c>
      <c r="E638" s="126"/>
      <c r="F638" s="127"/>
      <c r="G638" s="128"/>
      <c r="H638" s="47">
        <f>H643</f>
        <v>1472.8720169599999</v>
      </c>
      <c r="I638" s="47">
        <f>I643</f>
        <v>408.67118303999996</v>
      </c>
      <c r="J638" s="110">
        <f>J643</f>
        <v>1881.5431999999998</v>
      </c>
    </row>
    <row r="639" spans="2:10" ht="20.100000000000001" customHeight="1" x14ac:dyDescent="0.25">
      <c r="B639" s="43" t="s">
        <v>132</v>
      </c>
      <c r="C639" s="103" t="s">
        <v>138</v>
      </c>
      <c r="D639" s="104"/>
      <c r="E639" s="104"/>
      <c r="F639" s="105"/>
      <c r="G639" s="105"/>
      <c r="H639" s="106"/>
      <c r="I639" s="106"/>
      <c r="J639" s="108"/>
    </row>
    <row r="640" spans="2:10" ht="50.1" customHeight="1" x14ac:dyDescent="0.25">
      <c r="B640" s="29" t="s">
        <v>304</v>
      </c>
      <c r="C640" s="68" t="s">
        <v>236</v>
      </c>
      <c r="D640" s="31" t="s">
        <v>55</v>
      </c>
      <c r="E640" s="32">
        <v>1</v>
      </c>
      <c r="F640" s="19">
        <f>VLOOKUP(B640,atual1,6,FALSE)</f>
        <v>1881.5431999999998</v>
      </c>
      <c r="G640" s="32">
        <v>1</v>
      </c>
      <c r="H640" s="19">
        <f>($F640*0.7828)*$G640</f>
        <v>1472.8720169599999</v>
      </c>
      <c r="I640" s="19">
        <f>($F640*0.2172)*$G640</f>
        <v>408.67118303999996</v>
      </c>
      <c r="J640" s="78">
        <f>G640*(H640+I640)</f>
        <v>1881.5431999999998</v>
      </c>
    </row>
    <row r="641" spans="2:10" ht="20.100000000000001" customHeight="1" x14ac:dyDescent="0.25">
      <c r="B641" s="29"/>
      <c r="C641" s="33" t="s">
        <v>135</v>
      </c>
      <c r="D641" s="31"/>
      <c r="E641" s="32"/>
      <c r="F641" s="19"/>
      <c r="G641" s="32"/>
      <c r="H641" s="19"/>
      <c r="I641" s="19"/>
      <c r="J641" s="78"/>
    </row>
    <row r="642" spans="2:10" ht="20.100000000000001" customHeight="1" x14ac:dyDescent="0.25">
      <c r="B642" s="29"/>
      <c r="C642" s="33" t="s">
        <v>136</v>
      </c>
      <c r="D642" s="31"/>
      <c r="E642" s="32"/>
      <c r="F642" s="19"/>
      <c r="G642" s="32"/>
      <c r="H642" s="19"/>
      <c r="I642" s="19"/>
      <c r="J642" s="78"/>
    </row>
    <row r="643" spans="2:10" ht="20.100000000000001" customHeight="1" x14ac:dyDescent="0.25">
      <c r="B643" s="29"/>
      <c r="C643" s="33" t="s">
        <v>392</v>
      </c>
      <c r="D643" s="31"/>
      <c r="E643" s="32"/>
      <c r="F643" s="19"/>
      <c r="G643" s="32"/>
      <c r="H643" s="19">
        <f>SUM(H640:H642)</f>
        <v>1472.8720169599999</v>
      </c>
      <c r="I643" s="19">
        <f>SUM(I640:I642)</f>
        <v>408.67118303999996</v>
      </c>
      <c r="J643" s="78">
        <f>SUM(H643:I643)</f>
        <v>1881.5431999999998</v>
      </c>
    </row>
    <row r="644" spans="2:10" ht="20.100000000000001" customHeight="1" thickBot="1" x14ac:dyDescent="0.3">
      <c r="B644" s="34"/>
      <c r="C644" s="35"/>
      <c r="D644" s="35"/>
      <c r="E644" s="35"/>
      <c r="F644" s="56"/>
      <c r="G644" s="61"/>
      <c r="H644" s="57"/>
      <c r="I644" s="57"/>
      <c r="J644" s="114"/>
    </row>
    <row r="645" spans="2:10" ht="20.100000000000001" customHeight="1" x14ac:dyDescent="0.25">
      <c r="B645" s="44" t="s">
        <v>101</v>
      </c>
      <c r="C645" s="45" t="s">
        <v>102</v>
      </c>
      <c r="D645" s="46" t="s">
        <v>141</v>
      </c>
      <c r="E645" s="126"/>
      <c r="F645" s="127"/>
      <c r="G645" s="128"/>
      <c r="H645" s="47">
        <f>H650</f>
        <v>1592.4619385600001</v>
      </c>
      <c r="I645" s="47">
        <f>I650</f>
        <v>441.85326143999998</v>
      </c>
      <c r="J645" s="110">
        <f>J650</f>
        <v>2034.3152</v>
      </c>
    </row>
    <row r="646" spans="2:10" ht="20.100000000000001" customHeight="1" x14ac:dyDescent="0.25">
      <c r="B646" s="43" t="s">
        <v>132</v>
      </c>
      <c r="C646" s="103" t="s">
        <v>138</v>
      </c>
      <c r="D646" s="104"/>
      <c r="E646" s="104"/>
      <c r="F646" s="105"/>
      <c r="G646" s="105"/>
      <c r="H646" s="106"/>
      <c r="I646" s="106"/>
      <c r="J646" s="108"/>
    </row>
    <row r="647" spans="2:10" ht="50.1" customHeight="1" x14ac:dyDescent="0.25">
      <c r="B647" s="29" t="s">
        <v>305</v>
      </c>
      <c r="C647" s="68" t="s">
        <v>237</v>
      </c>
      <c r="D647" s="31" t="s">
        <v>141</v>
      </c>
      <c r="E647" s="32">
        <v>1</v>
      </c>
      <c r="F647" s="19">
        <f>VLOOKUP(B647,atual1,6,FALSE)</f>
        <v>2034.3152</v>
      </c>
      <c r="G647" s="32">
        <v>1</v>
      </c>
      <c r="H647" s="19">
        <f>($F647*0.7828)*$G647</f>
        <v>1592.4619385600001</v>
      </c>
      <c r="I647" s="19">
        <f>($F647*0.2172)*$G647</f>
        <v>441.85326143999998</v>
      </c>
      <c r="J647" s="78">
        <f>G647*(H647+I647)</f>
        <v>2034.3152</v>
      </c>
    </row>
    <row r="648" spans="2:10" ht="20.100000000000001" customHeight="1" x14ac:dyDescent="0.25">
      <c r="B648" s="29"/>
      <c r="C648" s="33" t="s">
        <v>135</v>
      </c>
      <c r="D648" s="31"/>
      <c r="E648" s="32"/>
      <c r="F648" s="19"/>
      <c r="G648" s="32"/>
      <c r="H648" s="19"/>
      <c r="I648" s="19"/>
      <c r="J648" s="78"/>
    </row>
    <row r="649" spans="2:10" ht="20.100000000000001" customHeight="1" x14ac:dyDescent="0.25">
      <c r="B649" s="29"/>
      <c r="C649" s="33" t="s">
        <v>136</v>
      </c>
      <c r="D649" s="31"/>
      <c r="E649" s="32"/>
      <c r="F649" s="19"/>
      <c r="G649" s="32"/>
      <c r="H649" s="19"/>
      <c r="I649" s="19"/>
      <c r="J649" s="78"/>
    </row>
    <row r="650" spans="2:10" ht="20.100000000000001" customHeight="1" x14ac:dyDescent="0.25">
      <c r="B650" s="29"/>
      <c r="C650" s="33" t="s">
        <v>392</v>
      </c>
      <c r="D650" s="31"/>
      <c r="E650" s="32"/>
      <c r="F650" s="19"/>
      <c r="G650" s="32"/>
      <c r="H650" s="19">
        <f>SUM(H647:H649)</f>
        <v>1592.4619385600001</v>
      </c>
      <c r="I650" s="19">
        <f>SUM(I647:I649)</f>
        <v>441.85326143999998</v>
      </c>
      <c r="J650" s="78">
        <f>SUM(H650:I650)</f>
        <v>2034.3152</v>
      </c>
    </row>
    <row r="651" spans="2:10" ht="20.100000000000001" customHeight="1" thickBot="1" x14ac:dyDescent="0.3">
      <c r="B651" s="34"/>
      <c r="C651" s="35"/>
      <c r="D651" s="36"/>
      <c r="E651" s="37"/>
      <c r="F651" s="20"/>
      <c r="G651" s="37"/>
      <c r="H651" s="20"/>
      <c r="I651" s="20"/>
      <c r="J651" s="83"/>
    </row>
    <row r="652" spans="2:10" ht="20.100000000000001" customHeight="1" x14ac:dyDescent="0.25">
      <c r="B652" s="44" t="s">
        <v>103</v>
      </c>
      <c r="C652" s="45" t="s">
        <v>104</v>
      </c>
      <c r="D652" s="46" t="s">
        <v>55</v>
      </c>
      <c r="E652" s="126"/>
      <c r="F652" s="127"/>
      <c r="G652" s="128"/>
      <c r="H652" s="47">
        <f>H657</f>
        <v>1675.86614736</v>
      </c>
      <c r="I652" s="47">
        <f>I657</f>
        <v>464.99505263999998</v>
      </c>
      <c r="J652" s="110">
        <f>J657</f>
        <v>2140.8611999999998</v>
      </c>
    </row>
    <row r="653" spans="2:10" ht="20.100000000000001" customHeight="1" x14ac:dyDescent="0.25">
      <c r="B653" s="43" t="s">
        <v>132</v>
      </c>
      <c r="C653" s="103" t="s">
        <v>138</v>
      </c>
      <c r="D653" s="104"/>
      <c r="E653" s="104"/>
      <c r="F653" s="105"/>
      <c r="G653" s="105"/>
      <c r="H653" s="106"/>
      <c r="I653" s="106"/>
      <c r="J653" s="108"/>
    </row>
    <row r="654" spans="2:10" ht="50.1" customHeight="1" x14ac:dyDescent="0.25">
      <c r="B654" s="29" t="s">
        <v>306</v>
      </c>
      <c r="C654" s="68" t="s">
        <v>238</v>
      </c>
      <c r="D654" s="31" t="s">
        <v>55</v>
      </c>
      <c r="E654" s="32">
        <v>1</v>
      </c>
      <c r="F654" s="19">
        <f>VLOOKUP(B654,atual1,6,FALSE)</f>
        <v>2140.8611999999998</v>
      </c>
      <c r="G654" s="32">
        <v>1</v>
      </c>
      <c r="H654" s="19">
        <f>($F654*0.7828)*$G654</f>
        <v>1675.86614736</v>
      </c>
      <c r="I654" s="19">
        <f>($F654*0.2172)*$G654</f>
        <v>464.99505263999998</v>
      </c>
      <c r="J654" s="78">
        <f>G654*(H654+I654)</f>
        <v>2140.8611999999998</v>
      </c>
    </row>
    <row r="655" spans="2:10" ht="20.100000000000001" customHeight="1" x14ac:dyDescent="0.25">
      <c r="B655" s="29"/>
      <c r="C655" s="33" t="s">
        <v>135</v>
      </c>
      <c r="D655" s="31"/>
      <c r="E655" s="32"/>
      <c r="F655" s="19"/>
      <c r="G655" s="32"/>
      <c r="H655" s="19"/>
      <c r="I655" s="19"/>
      <c r="J655" s="78"/>
    </row>
    <row r="656" spans="2:10" ht="20.100000000000001" customHeight="1" x14ac:dyDescent="0.25">
      <c r="B656" s="29"/>
      <c r="C656" s="33" t="s">
        <v>136</v>
      </c>
      <c r="D656" s="31"/>
      <c r="E656" s="32"/>
      <c r="F656" s="19"/>
      <c r="G656" s="32"/>
      <c r="H656" s="19"/>
      <c r="I656" s="19"/>
      <c r="J656" s="78"/>
    </row>
    <row r="657" spans="2:10" ht="20.100000000000001" customHeight="1" x14ac:dyDescent="0.25">
      <c r="B657" s="29"/>
      <c r="C657" s="33" t="s">
        <v>392</v>
      </c>
      <c r="D657" s="31"/>
      <c r="E657" s="32"/>
      <c r="F657" s="19"/>
      <c r="G657" s="32"/>
      <c r="H657" s="19">
        <f>SUM(H654:H656)</f>
        <v>1675.86614736</v>
      </c>
      <c r="I657" s="19">
        <f>SUM(I654:I656)</f>
        <v>464.99505263999998</v>
      </c>
      <c r="J657" s="78">
        <f>SUM(H657:I657)</f>
        <v>2140.8611999999998</v>
      </c>
    </row>
    <row r="658" spans="2:10" ht="20.100000000000001" customHeight="1" thickBot="1" x14ac:dyDescent="0.3">
      <c r="B658" s="34"/>
      <c r="C658" s="49"/>
      <c r="D658" s="35"/>
      <c r="E658" s="35"/>
      <c r="F658" s="56"/>
      <c r="G658" s="61"/>
      <c r="H658" s="57"/>
      <c r="I658" s="57"/>
      <c r="J658" s="114"/>
    </row>
    <row r="659" spans="2:10" ht="20.100000000000001" customHeight="1" x14ac:dyDescent="0.25">
      <c r="B659" s="44" t="s">
        <v>105</v>
      </c>
      <c r="C659" s="45" t="s">
        <v>106</v>
      </c>
      <c r="D659" s="46" t="s">
        <v>55</v>
      </c>
      <c r="E659" s="126"/>
      <c r="F659" s="127"/>
      <c r="G659" s="128"/>
      <c r="H659" s="47">
        <f>H664</f>
        <v>1812.1823131200001</v>
      </c>
      <c r="I659" s="47">
        <f>I664</f>
        <v>502.81808688000001</v>
      </c>
      <c r="J659" s="110">
        <f>J664</f>
        <v>2315.0003999999999</v>
      </c>
    </row>
    <row r="660" spans="2:10" ht="20.100000000000001" customHeight="1" x14ac:dyDescent="0.25">
      <c r="B660" s="43" t="s">
        <v>132</v>
      </c>
      <c r="C660" s="103" t="s">
        <v>138</v>
      </c>
      <c r="D660" s="104"/>
      <c r="E660" s="104"/>
      <c r="F660" s="105"/>
      <c r="G660" s="105"/>
      <c r="H660" s="106"/>
      <c r="I660" s="106"/>
      <c r="J660" s="108"/>
    </row>
    <row r="661" spans="2:10" ht="50.1" customHeight="1" x14ac:dyDescent="0.25">
      <c r="B661" s="29" t="s">
        <v>307</v>
      </c>
      <c r="C661" s="68" t="s">
        <v>239</v>
      </c>
      <c r="D661" s="31" t="s">
        <v>55</v>
      </c>
      <c r="E661" s="32">
        <v>1</v>
      </c>
      <c r="F661" s="19">
        <f>VLOOKUP(B661,atual1,6,FALSE)</f>
        <v>2315.0003999999999</v>
      </c>
      <c r="G661" s="32">
        <v>1</v>
      </c>
      <c r="H661" s="19">
        <f>($F661*0.7828)*$G661</f>
        <v>1812.1823131200001</v>
      </c>
      <c r="I661" s="19">
        <f>($F661*0.2172)*$G661</f>
        <v>502.81808688000001</v>
      </c>
      <c r="J661" s="78">
        <f>G661*(H661+I661)</f>
        <v>2315.0003999999999</v>
      </c>
    </row>
    <row r="662" spans="2:10" ht="20.100000000000001" customHeight="1" x14ac:dyDescent="0.25">
      <c r="B662" s="29"/>
      <c r="C662" s="33" t="s">
        <v>135</v>
      </c>
      <c r="D662" s="31"/>
      <c r="E662" s="32"/>
      <c r="F662" s="19"/>
      <c r="G662" s="32"/>
      <c r="H662" s="19"/>
      <c r="I662" s="19"/>
      <c r="J662" s="78"/>
    </row>
    <row r="663" spans="2:10" ht="20.100000000000001" customHeight="1" x14ac:dyDescent="0.25">
      <c r="B663" s="29"/>
      <c r="C663" s="33" t="s">
        <v>136</v>
      </c>
      <c r="D663" s="31"/>
      <c r="E663" s="32"/>
      <c r="F663" s="19"/>
      <c r="G663" s="32"/>
      <c r="H663" s="19"/>
      <c r="I663" s="19"/>
      <c r="J663" s="78"/>
    </row>
    <row r="664" spans="2:10" ht="20.100000000000001" customHeight="1" x14ac:dyDescent="0.25">
      <c r="B664" s="29"/>
      <c r="C664" s="33" t="s">
        <v>392</v>
      </c>
      <c r="D664" s="31"/>
      <c r="E664" s="32"/>
      <c r="F664" s="19"/>
      <c r="G664" s="32"/>
      <c r="H664" s="19">
        <f>SUM(H661:H663)</f>
        <v>1812.1823131200001</v>
      </c>
      <c r="I664" s="19">
        <f>SUM(I661:I663)</f>
        <v>502.81808688000001</v>
      </c>
      <c r="J664" s="78">
        <f>SUM(H664:I664)</f>
        <v>2315.0003999999999</v>
      </c>
    </row>
    <row r="665" spans="2:10" ht="20.100000000000001" customHeight="1" thickBot="1" x14ac:dyDescent="0.3">
      <c r="B665" s="34"/>
      <c r="C665" s="49"/>
      <c r="D665" s="35"/>
      <c r="E665" s="35"/>
      <c r="F665" s="56"/>
      <c r="G665" s="61"/>
      <c r="H665" s="57"/>
      <c r="I665" s="57"/>
      <c r="J665" s="114"/>
    </row>
    <row r="666" spans="2:10" ht="20.100000000000001" customHeight="1" x14ac:dyDescent="0.25">
      <c r="B666" s="44" t="s">
        <v>107</v>
      </c>
      <c r="C666" s="45" t="s">
        <v>108</v>
      </c>
      <c r="D666" s="46" t="s">
        <v>55</v>
      </c>
      <c r="E666" s="126"/>
      <c r="F666" s="127"/>
      <c r="G666" s="128"/>
      <c r="H666" s="47">
        <f>H671</f>
        <v>1915.2730025599999</v>
      </c>
      <c r="I666" s="47">
        <f>I671</f>
        <v>531.42219743999999</v>
      </c>
      <c r="J666" s="110">
        <f>J671</f>
        <v>2446.6952000000001</v>
      </c>
    </row>
    <row r="667" spans="2:10" ht="20.100000000000001" customHeight="1" x14ac:dyDescent="0.25">
      <c r="B667" s="43" t="s">
        <v>132</v>
      </c>
      <c r="C667" s="103" t="s">
        <v>138</v>
      </c>
      <c r="D667" s="104"/>
      <c r="E667" s="104"/>
      <c r="F667" s="105"/>
      <c r="G667" s="105"/>
      <c r="H667" s="106"/>
      <c r="I667" s="106"/>
      <c r="J667" s="108"/>
    </row>
    <row r="668" spans="2:10" ht="50.1" customHeight="1" x14ac:dyDescent="0.25">
      <c r="B668" s="29" t="s">
        <v>308</v>
      </c>
      <c r="C668" s="68" t="s">
        <v>240</v>
      </c>
      <c r="D668" s="31" t="s">
        <v>55</v>
      </c>
      <c r="E668" s="32">
        <v>1</v>
      </c>
      <c r="F668" s="19">
        <f>VLOOKUP(B668,atual1,6,FALSE)</f>
        <v>2446.6951999999997</v>
      </c>
      <c r="G668" s="32">
        <v>1</v>
      </c>
      <c r="H668" s="19">
        <f>($F668*0.7828)*$G668</f>
        <v>1915.2730025599999</v>
      </c>
      <c r="I668" s="19">
        <f>($F668*0.2172)*$G668</f>
        <v>531.42219743999999</v>
      </c>
      <c r="J668" s="78">
        <f>G668*(H668+I668)</f>
        <v>2446.6952000000001</v>
      </c>
    </row>
    <row r="669" spans="2:10" ht="20.100000000000001" customHeight="1" x14ac:dyDescent="0.25">
      <c r="B669" s="29"/>
      <c r="C669" s="33" t="s">
        <v>135</v>
      </c>
      <c r="D669" s="31"/>
      <c r="E669" s="32"/>
      <c r="F669" s="19"/>
      <c r="G669" s="32"/>
      <c r="H669" s="19"/>
      <c r="I669" s="19"/>
      <c r="J669" s="78"/>
    </row>
    <row r="670" spans="2:10" ht="20.100000000000001" customHeight="1" x14ac:dyDescent="0.25">
      <c r="B670" s="29"/>
      <c r="C670" s="33" t="s">
        <v>136</v>
      </c>
      <c r="D670" s="31"/>
      <c r="E670" s="32"/>
      <c r="F670" s="19"/>
      <c r="G670" s="32"/>
      <c r="H670" s="19"/>
      <c r="I670" s="19"/>
      <c r="J670" s="78"/>
    </row>
    <row r="671" spans="2:10" ht="20.100000000000001" customHeight="1" x14ac:dyDescent="0.25">
      <c r="B671" s="29"/>
      <c r="C671" s="33" t="s">
        <v>392</v>
      </c>
      <c r="D671" s="31"/>
      <c r="E671" s="32"/>
      <c r="F671" s="19"/>
      <c r="G671" s="32"/>
      <c r="H671" s="19">
        <f>SUM(H668:H670)</f>
        <v>1915.2730025599999</v>
      </c>
      <c r="I671" s="19">
        <f>SUM(I668:I670)</f>
        <v>531.42219743999999</v>
      </c>
      <c r="J671" s="78">
        <f>SUM(H671:I671)</f>
        <v>2446.6952000000001</v>
      </c>
    </row>
    <row r="672" spans="2:10" ht="20.100000000000001" customHeight="1" thickBot="1" x14ac:dyDescent="0.3">
      <c r="B672" s="34"/>
      <c r="C672" s="49"/>
      <c r="D672" s="35"/>
      <c r="E672" s="35"/>
      <c r="F672" s="56"/>
      <c r="G672" s="61"/>
      <c r="H672" s="57"/>
      <c r="I672" s="57"/>
      <c r="J672" s="114"/>
    </row>
    <row r="673" spans="2:10" ht="20.100000000000001" customHeight="1" x14ac:dyDescent="0.25">
      <c r="B673" s="44" t="s">
        <v>109</v>
      </c>
      <c r="C673" s="45" t="s">
        <v>110</v>
      </c>
      <c r="D673" s="46" t="s">
        <v>55</v>
      </c>
      <c r="E673" s="126"/>
      <c r="F673" s="127"/>
      <c r="G673" s="128"/>
      <c r="H673" s="47">
        <f>H678</f>
        <v>2044.5427158399998</v>
      </c>
      <c r="I673" s="47">
        <f>I678</f>
        <v>567.29008415999999</v>
      </c>
      <c r="J673" s="110">
        <f>J678</f>
        <v>2611.8327999999997</v>
      </c>
    </row>
    <row r="674" spans="2:10" ht="20.100000000000001" customHeight="1" x14ac:dyDescent="0.25">
      <c r="B674" s="43" t="s">
        <v>132</v>
      </c>
      <c r="C674" s="103" t="s">
        <v>138</v>
      </c>
      <c r="D674" s="104"/>
      <c r="E674" s="104"/>
      <c r="F674" s="105"/>
      <c r="G674" s="105"/>
      <c r="H674" s="106"/>
      <c r="I674" s="106"/>
      <c r="J674" s="108"/>
    </row>
    <row r="675" spans="2:10" ht="50.1" customHeight="1" x14ac:dyDescent="0.25">
      <c r="B675" s="29" t="s">
        <v>309</v>
      </c>
      <c r="C675" s="68" t="s">
        <v>241</v>
      </c>
      <c r="D675" s="31" t="s">
        <v>55</v>
      </c>
      <c r="E675" s="32">
        <v>1</v>
      </c>
      <c r="F675" s="19">
        <f>VLOOKUP(B675,atual1,6,FALSE)</f>
        <v>2611.8327999999997</v>
      </c>
      <c r="G675" s="32">
        <v>1</v>
      </c>
      <c r="H675" s="19">
        <f>($F675*0.7828)*$G675</f>
        <v>2044.5427158399998</v>
      </c>
      <c r="I675" s="19">
        <f>($F675*0.2172)*$G675</f>
        <v>567.29008415999999</v>
      </c>
      <c r="J675" s="78">
        <f>G675*(H675+I675)</f>
        <v>2611.8327999999997</v>
      </c>
    </row>
    <row r="676" spans="2:10" ht="20.100000000000001" customHeight="1" x14ac:dyDescent="0.25">
      <c r="B676" s="29"/>
      <c r="C676" s="33" t="s">
        <v>135</v>
      </c>
      <c r="D676" s="31"/>
      <c r="E676" s="32"/>
      <c r="F676" s="19"/>
      <c r="G676" s="32"/>
      <c r="H676" s="19"/>
      <c r="I676" s="19"/>
      <c r="J676" s="78"/>
    </row>
    <row r="677" spans="2:10" ht="20.100000000000001" customHeight="1" x14ac:dyDescent="0.25">
      <c r="B677" s="29"/>
      <c r="C677" s="33" t="s">
        <v>136</v>
      </c>
      <c r="D677" s="31"/>
      <c r="E677" s="32"/>
      <c r="F677" s="19"/>
      <c r="G677" s="32"/>
      <c r="H677" s="19"/>
      <c r="I677" s="19"/>
      <c r="J677" s="78"/>
    </row>
    <row r="678" spans="2:10" ht="20.100000000000001" customHeight="1" x14ac:dyDescent="0.25">
      <c r="B678" s="29"/>
      <c r="C678" s="33" t="s">
        <v>392</v>
      </c>
      <c r="D678" s="31"/>
      <c r="E678" s="32"/>
      <c r="F678" s="19"/>
      <c r="G678" s="32"/>
      <c r="H678" s="19">
        <f>SUM(H675:H677)</f>
        <v>2044.5427158399998</v>
      </c>
      <c r="I678" s="19">
        <f>SUM(I675:I677)</f>
        <v>567.29008415999999</v>
      </c>
      <c r="J678" s="78">
        <f>SUM(H678:I678)</f>
        <v>2611.8327999999997</v>
      </c>
    </row>
    <row r="679" spans="2:10" ht="20.100000000000001" customHeight="1" thickBot="1" x14ac:dyDescent="0.3">
      <c r="B679" s="34"/>
      <c r="C679" s="49"/>
      <c r="D679" s="35"/>
      <c r="E679" s="35"/>
      <c r="F679" s="56"/>
      <c r="G679" s="61"/>
      <c r="H679" s="57"/>
      <c r="I679" s="57"/>
      <c r="J679" s="114"/>
    </row>
    <row r="680" spans="2:10" ht="20.100000000000001" customHeight="1" x14ac:dyDescent="0.25">
      <c r="B680" s="44" t="s">
        <v>111</v>
      </c>
      <c r="C680" s="45" t="s">
        <v>112</v>
      </c>
      <c r="D680" s="46" t="s">
        <v>55</v>
      </c>
      <c r="E680" s="126"/>
      <c r="F680" s="127"/>
      <c r="G680" s="128"/>
      <c r="H680" s="47">
        <f>H685</f>
        <v>2163.8602230399997</v>
      </c>
      <c r="I680" s="47">
        <f>I685</f>
        <v>600.39657695999995</v>
      </c>
      <c r="J680" s="110">
        <f>J685</f>
        <v>2764.2567999999997</v>
      </c>
    </row>
    <row r="681" spans="2:10" ht="20.100000000000001" customHeight="1" x14ac:dyDescent="0.25">
      <c r="B681" s="43" t="s">
        <v>132</v>
      </c>
      <c r="C681" s="103" t="s">
        <v>138</v>
      </c>
      <c r="D681" s="104"/>
      <c r="E681" s="104"/>
      <c r="F681" s="105"/>
      <c r="G681" s="105"/>
      <c r="H681" s="106"/>
      <c r="I681" s="106"/>
      <c r="J681" s="108"/>
    </row>
    <row r="682" spans="2:10" ht="50.1" customHeight="1" x14ac:dyDescent="0.25">
      <c r="B682" s="29" t="s">
        <v>310</v>
      </c>
      <c r="C682" s="68" t="s">
        <v>242</v>
      </c>
      <c r="D682" s="31" t="s">
        <v>55</v>
      </c>
      <c r="E682" s="32">
        <v>1</v>
      </c>
      <c r="F682" s="19">
        <f>VLOOKUP(B682,atual1,6,FALSE)</f>
        <v>2764.2567999999997</v>
      </c>
      <c r="G682" s="32">
        <v>1</v>
      </c>
      <c r="H682" s="19">
        <f>($F682*0.7828)*$G682</f>
        <v>2163.8602230399997</v>
      </c>
      <c r="I682" s="19">
        <f>($F682*0.2172)*$G682</f>
        <v>600.39657695999995</v>
      </c>
      <c r="J682" s="78">
        <f>G682*(H682+I682)</f>
        <v>2764.2567999999997</v>
      </c>
    </row>
    <row r="683" spans="2:10" ht="20.100000000000001" customHeight="1" x14ac:dyDescent="0.25">
      <c r="B683" s="29"/>
      <c r="C683" s="33" t="s">
        <v>135</v>
      </c>
      <c r="D683" s="31"/>
      <c r="E683" s="32"/>
      <c r="F683" s="19"/>
      <c r="G683" s="32"/>
      <c r="H683" s="19"/>
      <c r="I683" s="19"/>
      <c r="J683" s="78"/>
    </row>
    <row r="684" spans="2:10" ht="20.100000000000001" customHeight="1" x14ac:dyDescent="0.25">
      <c r="B684" s="29"/>
      <c r="C684" s="33" t="s">
        <v>136</v>
      </c>
      <c r="D684" s="31"/>
      <c r="E684" s="32"/>
      <c r="F684" s="19"/>
      <c r="G684" s="32"/>
      <c r="H684" s="19"/>
      <c r="I684" s="19"/>
      <c r="J684" s="78"/>
    </row>
    <row r="685" spans="2:10" ht="20.100000000000001" customHeight="1" x14ac:dyDescent="0.25">
      <c r="B685" s="29"/>
      <c r="C685" s="33" t="s">
        <v>392</v>
      </c>
      <c r="D685" s="31"/>
      <c r="E685" s="32"/>
      <c r="F685" s="19"/>
      <c r="G685" s="32"/>
      <c r="H685" s="19">
        <f>SUM(H682:H684)</f>
        <v>2163.8602230399997</v>
      </c>
      <c r="I685" s="19">
        <f>SUM(I682:I684)</f>
        <v>600.39657695999995</v>
      </c>
      <c r="J685" s="78">
        <f>SUM(H685:I685)</f>
        <v>2764.2567999999997</v>
      </c>
    </row>
    <row r="686" spans="2:10" ht="20.100000000000001" customHeight="1" thickBot="1" x14ac:dyDescent="0.3">
      <c r="B686" s="34"/>
      <c r="C686" s="35"/>
      <c r="D686" s="36"/>
      <c r="E686" s="37"/>
      <c r="F686" s="20"/>
      <c r="G686" s="37"/>
      <c r="H686" s="20"/>
      <c r="I686" s="20"/>
      <c r="J686" s="83"/>
    </row>
    <row r="687" spans="2:10" ht="20.100000000000001" customHeight="1" x14ac:dyDescent="0.25">
      <c r="B687" s="44" t="s">
        <v>113</v>
      </c>
      <c r="C687" s="45" t="s">
        <v>114</v>
      </c>
      <c r="D687" s="46" t="s">
        <v>55</v>
      </c>
      <c r="E687" s="126"/>
      <c r="F687" s="127"/>
      <c r="G687" s="128"/>
      <c r="H687" s="47">
        <f>H692</f>
        <v>2283.8769272000004</v>
      </c>
      <c r="I687" s="47">
        <f>I692</f>
        <v>633.6970728</v>
      </c>
      <c r="J687" s="110">
        <f>J692</f>
        <v>2917.5740000000005</v>
      </c>
    </row>
    <row r="688" spans="2:10" ht="20.100000000000001" customHeight="1" x14ac:dyDescent="0.25">
      <c r="B688" s="43" t="s">
        <v>132</v>
      </c>
      <c r="C688" s="103" t="s">
        <v>138</v>
      </c>
      <c r="D688" s="104"/>
      <c r="E688" s="104"/>
      <c r="F688" s="105"/>
      <c r="G688" s="105"/>
      <c r="H688" s="106"/>
      <c r="I688" s="106"/>
      <c r="J688" s="108"/>
    </row>
    <row r="689" spans="2:10" ht="50.1" customHeight="1" x14ac:dyDescent="0.25">
      <c r="B689" s="29" t="s">
        <v>311</v>
      </c>
      <c r="C689" s="68" t="s">
        <v>243</v>
      </c>
      <c r="D689" s="31" t="s">
        <v>55</v>
      </c>
      <c r="E689" s="32">
        <v>1</v>
      </c>
      <c r="F689" s="19">
        <f>VLOOKUP(B689,atual1,6,FALSE)</f>
        <v>2917.5740000000001</v>
      </c>
      <c r="G689" s="32">
        <v>1</v>
      </c>
      <c r="H689" s="19">
        <f>($F689*0.7828)*$G689</f>
        <v>2283.8769272000004</v>
      </c>
      <c r="I689" s="19">
        <f>($F689*0.2172)*$G689</f>
        <v>633.6970728</v>
      </c>
      <c r="J689" s="78">
        <f>G689*(H689+I689)</f>
        <v>2917.5740000000005</v>
      </c>
    </row>
    <row r="690" spans="2:10" ht="20.100000000000001" customHeight="1" x14ac:dyDescent="0.25">
      <c r="B690" s="29"/>
      <c r="C690" s="33" t="s">
        <v>135</v>
      </c>
      <c r="D690" s="31"/>
      <c r="E690" s="32"/>
      <c r="F690" s="19"/>
      <c r="G690" s="32"/>
      <c r="H690" s="19"/>
      <c r="I690" s="19"/>
      <c r="J690" s="78"/>
    </row>
    <row r="691" spans="2:10" ht="20.100000000000001" customHeight="1" x14ac:dyDescent="0.25">
      <c r="B691" s="29"/>
      <c r="C691" s="33" t="s">
        <v>136</v>
      </c>
      <c r="D691" s="31"/>
      <c r="E691" s="32"/>
      <c r="F691" s="19"/>
      <c r="G691" s="32"/>
      <c r="H691" s="19"/>
      <c r="I691" s="19"/>
      <c r="J691" s="78"/>
    </row>
    <row r="692" spans="2:10" ht="20.100000000000001" customHeight="1" x14ac:dyDescent="0.25">
      <c r="B692" s="29"/>
      <c r="C692" s="33" t="s">
        <v>392</v>
      </c>
      <c r="D692" s="31"/>
      <c r="E692" s="32"/>
      <c r="F692" s="19"/>
      <c r="G692" s="32"/>
      <c r="H692" s="19">
        <f>SUM(H689:H691)</f>
        <v>2283.8769272000004</v>
      </c>
      <c r="I692" s="19">
        <f>SUM(I689:I691)</f>
        <v>633.6970728</v>
      </c>
      <c r="J692" s="78">
        <f>SUM(H692:I692)</f>
        <v>2917.5740000000005</v>
      </c>
    </row>
    <row r="693" spans="2:10" ht="20.100000000000001" customHeight="1" thickBot="1" x14ac:dyDescent="0.3">
      <c r="B693" s="34"/>
      <c r="C693" s="35"/>
      <c r="D693" s="35"/>
      <c r="E693" s="35"/>
      <c r="F693" s="56"/>
      <c r="G693" s="61"/>
      <c r="H693" s="57"/>
      <c r="I693" s="57"/>
      <c r="J693" s="114"/>
    </row>
    <row r="694" spans="2:10" ht="20.100000000000001" customHeight="1" x14ac:dyDescent="0.25">
      <c r="B694" s="44" t="s">
        <v>115</v>
      </c>
      <c r="C694" s="45" t="s">
        <v>116</v>
      </c>
      <c r="D694" s="46" t="s">
        <v>55</v>
      </c>
      <c r="E694" s="126"/>
      <c r="F694" s="127"/>
      <c r="G694" s="128"/>
      <c r="H694" s="47">
        <f>H699</f>
        <v>2403.1853539200001</v>
      </c>
      <c r="I694" s="47">
        <f>I699</f>
        <v>666.80104607999999</v>
      </c>
      <c r="J694" s="110">
        <f>J699</f>
        <v>3069.9864000000002</v>
      </c>
    </row>
    <row r="695" spans="2:10" ht="20.100000000000001" customHeight="1" x14ac:dyDescent="0.25">
      <c r="B695" s="43" t="s">
        <v>132</v>
      </c>
      <c r="C695" s="103" t="s">
        <v>138</v>
      </c>
      <c r="D695" s="104"/>
      <c r="E695" s="104"/>
      <c r="F695" s="105"/>
      <c r="G695" s="105"/>
      <c r="H695" s="106"/>
      <c r="I695" s="106"/>
      <c r="J695" s="108"/>
    </row>
    <row r="696" spans="2:10" ht="50.1" customHeight="1" x14ac:dyDescent="0.25">
      <c r="B696" s="29" t="s">
        <v>312</v>
      </c>
      <c r="C696" s="68" t="s">
        <v>244</v>
      </c>
      <c r="D696" s="31" t="s">
        <v>55</v>
      </c>
      <c r="E696" s="32">
        <v>1</v>
      </c>
      <c r="F696" s="19">
        <f>VLOOKUP(B696,atual1,6,FALSE)</f>
        <v>3069.9863999999998</v>
      </c>
      <c r="G696" s="32">
        <v>1</v>
      </c>
      <c r="H696" s="19">
        <f>($F696*0.7828)*$G696</f>
        <v>2403.1853539200001</v>
      </c>
      <c r="I696" s="19">
        <f>($F696*0.2172)*$G696</f>
        <v>666.80104607999999</v>
      </c>
      <c r="J696" s="78">
        <f>G696*(H696+I696)</f>
        <v>3069.9864000000002</v>
      </c>
    </row>
    <row r="697" spans="2:10" ht="20.100000000000001" customHeight="1" x14ac:dyDescent="0.25">
      <c r="B697" s="29"/>
      <c r="C697" s="33" t="s">
        <v>135</v>
      </c>
      <c r="D697" s="31"/>
      <c r="E697" s="32"/>
      <c r="F697" s="19"/>
      <c r="G697" s="32"/>
      <c r="H697" s="19"/>
      <c r="I697" s="19"/>
      <c r="J697" s="78"/>
    </row>
    <row r="698" spans="2:10" ht="20.100000000000001" customHeight="1" x14ac:dyDescent="0.25">
      <c r="B698" s="29"/>
      <c r="C698" s="33" t="s">
        <v>136</v>
      </c>
      <c r="D698" s="31"/>
      <c r="E698" s="32"/>
      <c r="F698" s="19"/>
      <c r="G698" s="32"/>
      <c r="H698" s="19"/>
      <c r="I698" s="19"/>
      <c r="J698" s="78"/>
    </row>
    <row r="699" spans="2:10" ht="20.100000000000001" customHeight="1" x14ac:dyDescent="0.25">
      <c r="B699" s="29"/>
      <c r="C699" s="33" t="s">
        <v>392</v>
      </c>
      <c r="D699" s="31"/>
      <c r="E699" s="32"/>
      <c r="F699" s="19"/>
      <c r="G699" s="32"/>
      <c r="H699" s="19">
        <f>SUM(H696:H698)</f>
        <v>2403.1853539200001</v>
      </c>
      <c r="I699" s="19">
        <f>SUM(I696:I698)</f>
        <v>666.80104607999999</v>
      </c>
      <c r="J699" s="78">
        <f>SUM(H699:I699)</f>
        <v>3069.9864000000002</v>
      </c>
    </row>
    <row r="700" spans="2:10" ht="20.100000000000001" customHeight="1" thickBot="1" x14ac:dyDescent="0.3">
      <c r="B700" s="34"/>
      <c r="C700" s="35"/>
      <c r="D700" s="35"/>
      <c r="E700" s="35"/>
      <c r="F700" s="56"/>
      <c r="G700" s="61"/>
      <c r="H700" s="57"/>
      <c r="I700" s="57"/>
      <c r="J700" s="114"/>
    </row>
    <row r="701" spans="2:10" ht="20.100000000000001" customHeight="1" x14ac:dyDescent="0.25">
      <c r="B701" s="44" t="s">
        <v>117</v>
      </c>
      <c r="C701" s="45" t="s">
        <v>118</v>
      </c>
      <c r="D701" s="46" t="s">
        <v>55</v>
      </c>
      <c r="E701" s="126"/>
      <c r="F701" s="127"/>
      <c r="G701" s="128"/>
      <c r="H701" s="47">
        <f>H706</f>
        <v>2650.0563636799998</v>
      </c>
      <c r="I701" s="47">
        <f>I706</f>
        <v>735.29923631999986</v>
      </c>
      <c r="J701" s="110">
        <f>J706</f>
        <v>3385.3555999999999</v>
      </c>
    </row>
    <row r="702" spans="2:10" ht="20.100000000000001" customHeight="1" x14ac:dyDescent="0.25">
      <c r="B702" s="43" t="s">
        <v>132</v>
      </c>
      <c r="C702" s="103" t="s">
        <v>138</v>
      </c>
      <c r="D702" s="104"/>
      <c r="E702" s="104"/>
      <c r="F702" s="105"/>
      <c r="G702" s="105"/>
      <c r="H702" s="106"/>
      <c r="I702" s="106"/>
      <c r="J702" s="108"/>
    </row>
    <row r="703" spans="2:10" ht="50.1" customHeight="1" x14ac:dyDescent="0.25">
      <c r="B703" s="29" t="s">
        <v>313</v>
      </c>
      <c r="C703" s="68" t="s">
        <v>245</v>
      </c>
      <c r="D703" s="31" t="s">
        <v>55</v>
      </c>
      <c r="E703" s="32">
        <v>1</v>
      </c>
      <c r="F703" s="19">
        <f>VLOOKUP(B703,atual1,6,FALSE)</f>
        <v>3385.3555999999994</v>
      </c>
      <c r="G703" s="32">
        <v>1</v>
      </c>
      <c r="H703" s="19">
        <f>($F703*0.7828)*$G703</f>
        <v>2650.0563636799998</v>
      </c>
      <c r="I703" s="19">
        <f>($F703*0.2172)*$G703</f>
        <v>735.29923631999986</v>
      </c>
      <c r="J703" s="78">
        <f>G703*(H703+I703)</f>
        <v>3385.3555999999999</v>
      </c>
    </row>
    <row r="704" spans="2:10" ht="20.100000000000001" customHeight="1" x14ac:dyDescent="0.25">
      <c r="B704" s="29"/>
      <c r="C704" s="33" t="s">
        <v>135</v>
      </c>
      <c r="D704" s="31"/>
      <c r="E704" s="32"/>
      <c r="F704" s="19"/>
      <c r="G704" s="32"/>
      <c r="H704" s="19"/>
      <c r="I704" s="19"/>
      <c r="J704" s="78"/>
    </row>
    <row r="705" spans="2:10" ht="20.100000000000001" customHeight="1" x14ac:dyDescent="0.25">
      <c r="B705" s="29"/>
      <c r="C705" s="33" t="s">
        <v>136</v>
      </c>
      <c r="D705" s="31"/>
      <c r="E705" s="32"/>
      <c r="F705" s="19"/>
      <c r="G705" s="32"/>
      <c r="H705" s="19"/>
      <c r="I705" s="19"/>
      <c r="J705" s="78"/>
    </row>
    <row r="706" spans="2:10" ht="20.100000000000001" customHeight="1" x14ac:dyDescent="0.25">
      <c r="B706" s="29"/>
      <c r="C706" s="33" t="s">
        <v>392</v>
      </c>
      <c r="D706" s="31"/>
      <c r="E706" s="32"/>
      <c r="F706" s="19"/>
      <c r="G706" s="32"/>
      <c r="H706" s="19">
        <f>SUM(H703:H705)</f>
        <v>2650.0563636799998</v>
      </c>
      <c r="I706" s="19">
        <f>SUM(I703:I705)</f>
        <v>735.29923631999986</v>
      </c>
      <c r="J706" s="78">
        <f>SUM(H706:I706)</f>
        <v>3385.3555999999999</v>
      </c>
    </row>
    <row r="707" spans="2:10" ht="20.100000000000001" customHeight="1" thickBot="1" x14ac:dyDescent="0.3">
      <c r="B707" s="34"/>
      <c r="C707" s="49"/>
      <c r="D707" s="35"/>
      <c r="E707" s="35"/>
      <c r="F707" s="56"/>
      <c r="G707" s="61"/>
      <c r="H707" s="57"/>
      <c r="I707" s="57"/>
      <c r="J707" s="114"/>
    </row>
    <row r="708" spans="2:10" ht="20.100000000000001" customHeight="1" x14ac:dyDescent="0.25">
      <c r="B708" s="44" t="s">
        <v>119</v>
      </c>
      <c r="C708" s="45" t="s">
        <v>120</v>
      </c>
      <c r="D708" s="46" t="s">
        <v>55</v>
      </c>
      <c r="E708" s="126"/>
      <c r="F708" s="127"/>
      <c r="G708" s="128"/>
      <c r="H708" s="47">
        <f>H713</f>
        <v>2769.3738708800001</v>
      </c>
      <c r="I708" s="47">
        <f>I713</f>
        <v>768.40572911999993</v>
      </c>
      <c r="J708" s="110">
        <f>J713</f>
        <v>3537.7795999999998</v>
      </c>
    </row>
    <row r="709" spans="2:10" ht="20.100000000000001" customHeight="1" x14ac:dyDescent="0.25">
      <c r="B709" s="43" t="s">
        <v>132</v>
      </c>
      <c r="C709" s="103" t="s">
        <v>138</v>
      </c>
      <c r="D709" s="104"/>
      <c r="E709" s="104"/>
      <c r="F709" s="105"/>
      <c r="G709" s="105"/>
      <c r="H709" s="106"/>
      <c r="I709" s="106"/>
      <c r="J709" s="108"/>
    </row>
    <row r="710" spans="2:10" ht="50.1" customHeight="1" x14ac:dyDescent="0.25">
      <c r="B710" s="29" t="s">
        <v>314</v>
      </c>
      <c r="C710" s="68" t="s">
        <v>246</v>
      </c>
      <c r="D710" s="31" t="s">
        <v>55</v>
      </c>
      <c r="E710" s="32">
        <v>1</v>
      </c>
      <c r="F710" s="19">
        <f>VLOOKUP(B710,atual1,6,FALSE)</f>
        <v>3537.7795999999998</v>
      </c>
      <c r="G710" s="32">
        <v>1</v>
      </c>
      <c r="H710" s="19">
        <f>($F710*0.7828)*$G710</f>
        <v>2769.3738708800001</v>
      </c>
      <c r="I710" s="19">
        <f>($F710*0.2172)*$G710</f>
        <v>768.40572911999993</v>
      </c>
      <c r="J710" s="78">
        <f>G710*(H710+I710)</f>
        <v>3537.7795999999998</v>
      </c>
    </row>
    <row r="711" spans="2:10" ht="20.100000000000001" customHeight="1" x14ac:dyDescent="0.25">
      <c r="B711" s="29"/>
      <c r="C711" s="33" t="s">
        <v>135</v>
      </c>
      <c r="D711" s="31"/>
      <c r="E711" s="32"/>
      <c r="F711" s="19"/>
      <c r="G711" s="32"/>
      <c r="H711" s="19"/>
      <c r="I711" s="19"/>
      <c r="J711" s="78"/>
    </row>
    <row r="712" spans="2:10" ht="20.100000000000001" customHeight="1" x14ac:dyDescent="0.25">
      <c r="B712" s="29"/>
      <c r="C712" s="33" t="s">
        <v>136</v>
      </c>
      <c r="D712" s="31"/>
      <c r="E712" s="32"/>
      <c r="F712" s="19"/>
      <c r="G712" s="32"/>
      <c r="H712" s="19"/>
      <c r="I712" s="19"/>
      <c r="J712" s="78"/>
    </row>
    <row r="713" spans="2:10" ht="20.100000000000001" customHeight="1" x14ac:dyDescent="0.25">
      <c r="B713" s="29"/>
      <c r="C713" s="33" t="s">
        <v>392</v>
      </c>
      <c r="D713" s="31"/>
      <c r="E713" s="32"/>
      <c r="F713" s="19"/>
      <c r="G713" s="32"/>
      <c r="H713" s="19">
        <f>SUM(H710:H712)</f>
        <v>2769.3738708800001</v>
      </c>
      <c r="I713" s="19">
        <f>SUM(I710:I712)</f>
        <v>768.40572911999993</v>
      </c>
      <c r="J713" s="78">
        <f>SUM(H713:I713)</f>
        <v>3537.7795999999998</v>
      </c>
    </row>
    <row r="714" spans="2:10" ht="20.100000000000001" customHeight="1" thickBot="1" x14ac:dyDescent="0.3">
      <c r="B714" s="34"/>
      <c r="C714" s="49"/>
      <c r="D714" s="35"/>
      <c r="E714" s="35"/>
      <c r="F714" s="56"/>
      <c r="G714" s="61"/>
      <c r="H714" s="57"/>
      <c r="I714" s="57"/>
      <c r="J714" s="114"/>
    </row>
    <row r="715" spans="2:10" ht="20.100000000000001" customHeight="1" x14ac:dyDescent="0.25">
      <c r="B715" s="44" t="s">
        <v>121</v>
      </c>
      <c r="C715" s="45" t="s">
        <v>249</v>
      </c>
      <c r="D715" s="46" t="s">
        <v>55</v>
      </c>
      <c r="E715" s="126"/>
      <c r="F715" s="127"/>
      <c r="G715" s="128"/>
      <c r="H715" s="47">
        <f>H720</f>
        <v>3008.9986575999997</v>
      </c>
      <c r="I715" s="47">
        <f>I720</f>
        <v>834.89334239999982</v>
      </c>
      <c r="J715" s="110">
        <f>J720</f>
        <v>3843.8919999999994</v>
      </c>
    </row>
    <row r="716" spans="2:10" ht="20.100000000000001" customHeight="1" x14ac:dyDescent="0.25">
      <c r="B716" s="43" t="s">
        <v>132</v>
      </c>
      <c r="C716" s="103" t="s">
        <v>138</v>
      </c>
      <c r="D716" s="104"/>
      <c r="E716" s="104"/>
      <c r="F716" s="105"/>
      <c r="G716" s="105"/>
      <c r="H716" s="106"/>
      <c r="I716" s="106"/>
      <c r="J716" s="108"/>
    </row>
    <row r="717" spans="2:10" ht="50.1" customHeight="1" x14ac:dyDescent="0.25">
      <c r="B717" s="29" t="s">
        <v>315</v>
      </c>
      <c r="C717" s="68" t="s">
        <v>247</v>
      </c>
      <c r="D717" s="31" t="s">
        <v>55</v>
      </c>
      <c r="E717" s="32">
        <v>1</v>
      </c>
      <c r="F717" s="19">
        <f>VLOOKUP(B717,atual1,6,FALSE)</f>
        <v>3843.8919999999994</v>
      </c>
      <c r="G717" s="32">
        <v>1</v>
      </c>
      <c r="H717" s="19">
        <f>($F717*0.7828)*$G717</f>
        <v>3008.9986575999997</v>
      </c>
      <c r="I717" s="19">
        <f>($F717*0.2172)*$G717</f>
        <v>834.89334239999982</v>
      </c>
      <c r="J717" s="78">
        <f>G717*(H717+I717)</f>
        <v>3843.8919999999994</v>
      </c>
    </row>
    <row r="718" spans="2:10" ht="20.100000000000001" customHeight="1" x14ac:dyDescent="0.25">
      <c r="B718" s="29"/>
      <c r="C718" s="33" t="s">
        <v>135</v>
      </c>
      <c r="D718" s="31"/>
      <c r="E718" s="32"/>
      <c r="F718" s="19"/>
      <c r="G718" s="32"/>
      <c r="H718" s="19"/>
      <c r="I718" s="19"/>
      <c r="J718" s="78"/>
    </row>
    <row r="719" spans="2:10" ht="20.100000000000001" customHeight="1" x14ac:dyDescent="0.25">
      <c r="B719" s="29"/>
      <c r="C719" s="33" t="s">
        <v>136</v>
      </c>
      <c r="D719" s="31"/>
      <c r="E719" s="32"/>
      <c r="F719" s="19"/>
      <c r="G719" s="32"/>
      <c r="H719" s="19"/>
      <c r="I719" s="19"/>
      <c r="J719" s="78"/>
    </row>
    <row r="720" spans="2:10" ht="20.100000000000001" customHeight="1" x14ac:dyDescent="0.25">
      <c r="B720" s="29"/>
      <c r="C720" s="33" t="s">
        <v>392</v>
      </c>
      <c r="D720" s="31"/>
      <c r="E720" s="32"/>
      <c r="F720" s="19"/>
      <c r="G720" s="32"/>
      <c r="H720" s="19">
        <f>SUM(H717:H719)</f>
        <v>3008.9986575999997</v>
      </c>
      <c r="I720" s="19">
        <f>SUM(I717:I719)</f>
        <v>834.89334239999982</v>
      </c>
      <c r="J720" s="78">
        <f>SUM(H720:I720)</f>
        <v>3843.8919999999994</v>
      </c>
    </row>
    <row r="721" spans="2:10" ht="20.100000000000001" customHeight="1" thickBot="1" x14ac:dyDescent="0.3">
      <c r="B721" s="34"/>
      <c r="C721" s="49"/>
      <c r="D721" s="36"/>
      <c r="E721" s="37"/>
      <c r="F721" s="20"/>
      <c r="G721" s="37"/>
      <c r="H721" s="20"/>
      <c r="I721" s="20"/>
      <c r="J721" s="83"/>
    </row>
    <row r="722" spans="2:10" ht="20.100000000000001" customHeight="1" x14ac:dyDescent="0.25">
      <c r="B722" s="44" t="s">
        <v>145</v>
      </c>
      <c r="C722" s="45" t="s">
        <v>122</v>
      </c>
      <c r="D722" s="46" t="s">
        <v>55</v>
      </c>
      <c r="E722" s="126"/>
      <c r="F722" s="127"/>
      <c r="G722" s="128"/>
      <c r="H722" s="47">
        <f>H727</f>
        <v>3129.0244422400001</v>
      </c>
      <c r="I722" s="47">
        <f>I727</f>
        <v>868.19635776000007</v>
      </c>
      <c r="J722" s="110">
        <f>J727</f>
        <v>3997.2208000000001</v>
      </c>
    </row>
    <row r="723" spans="2:10" ht="20.100000000000001" customHeight="1" x14ac:dyDescent="0.25">
      <c r="B723" s="43" t="s">
        <v>132</v>
      </c>
      <c r="C723" s="103" t="s">
        <v>138</v>
      </c>
      <c r="D723" s="104"/>
      <c r="E723" s="104"/>
      <c r="F723" s="105"/>
      <c r="G723" s="105"/>
      <c r="H723" s="106"/>
      <c r="I723" s="106"/>
      <c r="J723" s="108"/>
    </row>
    <row r="724" spans="2:10" ht="50.1" customHeight="1" x14ac:dyDescent="0.25">
      <c r="B724" s="29" t="s">
        <v>316</v>
      </c>
      <c r="C724" s="68" t="s">
        <v>248</v>
      </c>
      <c r="D724" s="31" t="s">
        <v>55</v>
      </c>
      <c r="E724" s="32">
        <v>1</v>
      </c>
      <c r="F724" s="19">
        <f>VLOOKUP(B724,atual1,6,FALSE)</f>
        <v>3997.2208000000001</v>
      </c>
      <c r="G724" s="32">
        <v>1</v>
      </c>
      <c r="H724" s="19">
        <f>($F724*0.7828)*$G724</f>
        <v>3129.0244422400001</v>
      </c>
      <c r="I724" s="19">
        <f>($F724*0.2172)*$G724</f>
        <v>868.19635776000007</v>
      </c>
      <c r="J724" s="78">
        <f>G724*(H724+I724)</f>
        <v>3997.2208000000001</v>
      </c>
    </row>
    <row r="725" spans="2:10" ht="20.100000000000001" customHeight="1" x14ac:dyDescent="0.25">
      <c r="B725" s="29"/>
      <c r="C725" s="33" t="s">
        <v>135</v>
      </c>
      <c r="D725" s="31"/>
      <c r="E725" s="32"/>
      <c r="F725" s="19"/>
      <c r="G725" s="32"/>
      <c r="H725" s="19"/>
      <c r="I725" s="19"/>
      <c r="J725" s="78"/>
    </row>
    <row r="726" spans="2:10" ht="20.100000000000001" customHeight="1" x14ac:dyDescent="0.25">
      <c r="B726" s="29"/>
      <c r="C726" s="33" t="s">
        <v>136</v>
      </c>
      <c r="D726" s="31"/>
      <c r="E726" s="32"/>
      <c r="F726" s="19"/>
      <c r="G726" s="32"/>
      <c r="H726" s="19"/>
      <c r="I726" s="19"/>
      <c r="J726" s="78"/>
    </row>
    <row r="727" spans="2:10" ht="20.100000000000001" customHeight="1" x14ac:dyDescent="0.25">
      <c r="B727" s="29"/>
      <c r="C727" s="33" t="s">
        <v>392</v>
      </c>
      <c r="D727" s="31"/>
      <c r="E727" s="32"/>
      <c r="F727" s="19"/>
      <c r="G727" s="32"/>
      <c r="H727" s="19">
        <f>SUM(H724:H726)</f>
        <v>3129.0244422400001</v>
      </c>
      <c r="I727" s="19">
        <f>SUM(I724:I726)</f>
        <v>868.19635776000007</v>
      </c>
      <c r="J727" s="78">
        <f>SUM(H727:I727)</f>
        <v>3997.2208000000001</v>
      </c>
    </row>
    <row r="728" spans="2:10" ht="20.100000000000001" customHeight="1" x14ac:dyDescent="0.25">
      <c r="B728" s="29"/>
      <c r="C728" s="30"/>
      <c r="D728" s="30"/>
      <c r="E728" s="30"/>
      <c r="F728" s="58"/>
      <c r="G728" s="62"/>
      <c r="H728" s="59"/>
      <c r="I728" s="59"/>
      <c r="J728" s="115"/>
    </row>
    <row r="729" spans="2:10" ht="20.100000000000001" customHeight="1" thickBot="1" x14ac:dyDescent="0.3">
      <c r="B729" s="48"/>
      <c r="C729" s="70" t="s">
        <v>14</v>
      </c>
      <c r="D729" s="49"/>
      <c r="E729" s="49"/>
      <c r="F729" s="50"/>
      <c r="G729" s="51"/>
      <c r="H729" s="52"/>
      <c r="I729" s="52"/>
      <c r="J729" s="116">
        <f>J722+J715+J708+J701+J694+J687+J680+J673+J666+J659+J652+J645+J638+J631+J624+J617+J610+J603</f>
        <v>44545.960400000004</v>
      </c>
    </row>
    <row r="730" spans="2:10" ht="20.100000000000001" customHeight="1" thickBot="1" x14ac:dyDescent="0.3">
      <c r="B730" s="23" t="s">
        <v>257</v>
      </c>
      <c r="C730" s="24" t="s">
        <v>123</v>
      </c>
      <c r="D730" s="25"/>
      <c r="E730" s="25"/>
      <c r="F730" s="26"/>
      <c r="G730" s="27"/>
      <c r="H730" s="28"/>
      <c r="I730" s="28"/>
      <c r="J730" s="112"/>
    </row>
    <row r="731" spans="2:10" ht="20.100000000000001" customHeight="1" x14ac:dyDescent="0.25">
      <c r="B731" s="44" t="s">
        <v>258</v>
      </c>
      <c r="C731" s="45" t="s">
        <v>124</v>
      </c>
      <c r="D731" s="46" t="s">
        <v>125</v>
      </c>
      <c r="E731" s="126"/>
      <c r="F731" s="127"/>
      <c r="G731" s="128"/>
      <c r="H731" s="47">
        <f>H738</f>
        <v>120</v>
      </c>
      <c r="I731" s="47">
        <f>I738</f>
        <v>26.43</v>
      </c>
      <c r="J731" s="110">
        <f>J738</f>
        <v>146.43</v>
      </c>
    </row>
    <row r="732" spans="2:10" ht="20.100000000000001" customHeight="1" x14ac:dyDescent="0.25">
      <c r="B732" s="43" t="s">
        <v>132</v>
      </c>
      <c r="C732" s="103" t="s">
        <v>138</v>
      </c>
      <c r="D732" s="104"/>
      <c r="E732" s="104"/>
      <c r="F732" s="105"/>
      <c r="G732" s="105"/>
      <c r="H732" s="106"/>
      <c r="I732" s="106"/>
      <c r="J732" s="108"/>
    </row>
    <row r="733" spans="2:10" ht="50.1" customHeight="1" x14ac:dyDescent="0.25">
      <c r="B733" s="29" t="s">
        <v>172</v>
      </c>
      <c r="C733" s="68" t="s">
        <v>149</v>
      </c>
      <c r="D733" s="31" t="s">
        <v>125</v>
      </c>
      <c r="E733" s="32">
        <v>1</v>
      </c>
      <c r="F733" s="19">
        <f>VLOOKUP(B733,atual1,6,FALSE)</f>
        <v>120</v>
      </c>
      <c r="G733" s="32">
        <v>1</v>
      </c>
      <c r="H733" s="19">
        <f t="shared" ref="H733" si="179">E733*F733</f>
        <v>120</v>
      </c>
      <c r="I733" s="19"/>
      <c r="J733" s="78">
        <f t="shared" ref="J733" si="180">G733*(H733+I733)</f>
        <v>120</v>
      </c>
    </row>
    <row r="734" spans="2:10" ht="20.100000000000001" customHeight="1" x14ac:dyDescent="0.25">
      <c r="B734" s="29" t="s">
        <v>266</v>
      </c>
      <c r="C734" s="30" t="s">
        <v>133</v>
      </c>
      <c r="D734" s="31" t="s">
        <v>125</v>
      </c>
      <c r="E734" s="32">
        <v>1.2</v>
      </c>
      <c r="F734" s="19">
        <f>VLOOKUP(B734,atual1,6,FALSE)</f>
        <v>12.7</v>
      </c>
      <c r="G734" s="32">
        <v>1</v>
      </c>
      <c r="H734" s="19"/>
      <c r="I734" s="19">
        <f>E734*F734</f>
        <v>15.239999999999998</v>
      </c>
      <c r="J734" s="78">
        <f>G734*(H734+I734)</f>
        <v>15.239999999999998</v>
      </c>
    </row>
    <row r="735" spans="2:10" ht="20.100000000000001" customHeight="1" x14ac:dyDescent="0.25">
      <c r="B735" s="29" t="s">
        <v>160</v>
      </c>
      <c r="C735" s="30" t="s">
        <v>134</v>
      </c>
      <c r="D735" s="31" t="s">
        <v>125</v>
      </c>
      <c r="E735" s="32">
        <v>0.75</v>
      </c>
      <c r="F735" s="19">
        <f>VLOOKUP(B735,atual1,6,FALSE)</f>
        <v>14.92</v>
      </c>
      <c r="G735" s="32">
        <v>1</v>
      </c>
      <c r="H735" s="19"/>
      <c r="I735" s="19">
        <f>E735*F735</f>
        <v>11.19</v>
      </c>
      <c r="J735" s="78">
        <f>G735*(H735+I735)</f>
        <v>11.19</v>
      </c>
    </row>
    <row r="736" spans="2:10" ht="20.100000000000001" customHeight="1" x14ac:dyDescent="0.25">
      <c r="B736" s="29"/>
      <c r="C736" s="33" t="s">
        <v>135</v>
      </c>
      <c r="D736" s="31"/>
      <c r="E736" s="32"/>
      <c r="F736" s="19"/>
      <c r="G736" s="32"/>
      <c r="H736" s="19"/>
      <c r="I736" s="19"/>
      <c r="J736" s="78"/>
    </row>
    <row r="737" spans="2:10" ht="20.100000000000001" customHeight="1" x14ac:dyDescent="0.25">
      <c r="B737" s="29"/>
      <c r="C737" s="33" t="s">
        <v>136</v>
      </c>
      <c r="D737" s="31"/>
      <c r="E737" s="32"/>
      <c r="F737" s="19"/>
      <c r="G737" s="32"/>
      <c r="H737" s="19"/>
      <c r="I737" s="19"/>
      <c r="J737" s="78"/>
    </row>
    <row r="738" spans="2:10" ht="20.100000000000001" customHeight="1" x14ac:dyDescent="0.25">
      <c r="B738" s="29"/>
      <c r="C738" s="33" t="s">
        <v>392</v>
      </c>
      <c r="D738" s="31"/>
      <c r="E738" s="32"/>
      <c r="F738" s="19"/>
      <c r="G738" s="32"/>
      <c r="H738" s="19">
        <f>SUM(H733:H737)</f>
        <v>120</v>
      </c>
      <c r="I738" s="19">
        <f>SUM(I734:I737)</f>
        <v>26.43</v>
      </c>
      <c r="J738" s="78">
        <f>SUM(H738:I738)</f>
        <v>146.43</v>
      </c>
    </row>
    <row r="739" spans="2:10" ht="20.100000000000001" customHeight="1" thickBot="1" x14ac:dyDescent="0.3">
      <c r="B739" s="34"/>
      <c r="C739" s="49"/>
      <c r="D739" s="35"/>
      <c r="E739" s="35"/>
      <c r="F739" s="56"/>
      <c r="G739" s="61"/>
      <c r="H739" s="57"/>
      <c r="I739" s="57"/>
      <c r="J739" s="114"/>
    </row>
    <row r="740" spans="2:10" ht="20.100000000000001" customHeight="1" x14ac:dyDescent="0.25">
      <c r="B740" s="44" t="s">
        <v>259</v>
      </c>
      <c r="C740" s="45" t="s">
        <v>126</v>
      </c>
      <c r="D740" s="46" t="s">
        <v>71</v>
      </c>
      <c r="E740" s="126"/>
      <c r="F740" s="127"/>
      <c r="G740" s="128"/>
      <c r="H740" s="47">
        <f>H747</f>
        <v>180</v>
      </c>
      <c r="I740" s="47">
        <f>I747</f>
        <v>12.7</v>
      </c>
      <c r="J740" s="110">
        <f>J747</f>
        <v>192.7</v>
      </c>
    </row>
    <row r="741" spans="2:10" ht="20.100000000000001" customHeight="1" x14ac:dyDescent="0.25">
      <c r="B741" s="43" t="s">
        <v>132</v>
      </c>
      <c r="C741" s="103" t="s">
        <v>138</v>
      </c>
      <c r="D741" s="104"/>
      <c r="E741" s="104"/>
      <c r="F741" s="105"/>
      <c r="G741" s="105"/>
      <c r="H741" s="106"/>
      <c r="I741" s="106"/>
      <c r="J741" s="108"/>
    </row>
    <row r="742" spans="2:10" ht="20.100000000000001" customHeight="1" x14ac:dyDescent="0.25">
      <c r="B742" s="29" t="s">
        <v>265</v>
      </c>
      <c r="C742" s="30" t="s">
        <v>319</v>
      </c>
      <c r="D742" s="31" t="s">
        <v>71</v>
      </c>
      <c r="E742" s="32">
        <v>1</v>
      </c>
      <c r="F742" s="19">
        <f>VLOOKUP(B742,atual1,6,FALSE)</f>
        <v>60</v>
      </c>
      <c r="G742" s="32">
        <v>1</v>
      </c>
      <c r="H742" s="19">
        <f>($E742*$F742)*1</f>
        <v>60</v>
      </c>
      <c r="I742" s="19"/>
      <c r="J742" s="78">
        <f>G742*(H742+I742)</f>
        <v>60</v>
      </c>
    </row>
    <row r="743" spans="2:10" ht="50.1" customHeight="1" x14ac:dyDescent="0.25">
      <c r="B743" s="29" t="s">
        <v>172</v>
      </c>
      <c r="C743" s="68" t="s">
        <v>149</v>
      </c>
      <c r="D743" s="31" t="s">
        <v>125</v>
      </c>
      <c r="E743" s="32">
        <v>1</v>
      </c>
      <c r="F743" s="19">
        <f>VLOOKUP(B743,atual1,6,FALSE)</f>
        <v>120</v>
      </c>
      <c r="G743" s="32">
        <v>1</v>
      </c>
      <c r="H743" s="19">
        <f>($E743*$F743)</f>
        <v>120</v>
      </c>
      <c r="I743" s="19"/>
      <c r="J743" s="78">
        <f t="shared" ref="J743" si="181">G743*(H743+I743)</f>
        <v>120</v>
      </c>
    </row>
    <row r="744" spans="2:10" ht="20.100000000000001" customHeight="1" x14ac:dyDescent="0.25">
      <c r="B744" s="29" t="s">
        <v>266</v>
      </c>
      <c r="C744" s="30" t="s">
        <v>133</v>
      </c>
      <c r="D744" s="31" t="s">
        <v>125</v>
      </c>
      <c r="E744" s="32">
        <v>1</v>
      </c>
      <c r="F744" s="19">
        <f>VLOOKUP(B744,atual1,6,FALSE)</f>
        <v>12.7</v>
      </c>
      <c r="G744" s="32">
        <v>1</v>
      </c>
      <c r="H744" s="19"/>
      <c r="I744" s="19">
        <f>E744*F744</f>
        <v>12.7</v>
      </c>
      <c r="J744" s="78">
        <f>G744*(H744+I744)</f>
        <v>12.7</v>
      </c>
    </row>
    <row r="745" spans="2:10" ht="20.100000000000001" customHeight="1" x14ac:dyDescent="0.25">
      <c r="B745" s="29"/>
      <c r="C745" s="33" t="s">
        <v>135</v>
      </c>
      <c r="D745" s="31"/>
      <c r="E745" s="32"/>
      <c r="F745" s="19"/>
      <c r="G745" s="32"/>
      <c r="H745" s="19"/>
      <c r="I745" s="19"/>
      <c r="J745" s="78"/>
    </row>
    <row r="746" spans="2:10" ht="20.100000000000001" customHeight="1" x14ac:dyDescent="0.25">
      <c r="B746" s="29"/>
      <c r="C746" s="33" t="s">
        <v>136</v>
      </c>
      <c r="D746" s="31"/>
      <c r="E746" s="32"/>
      <c r="F746" s="19"/>
      <c r="G746" s="32"/>
      <c r="H746" s="19"/>
      <c r="I746" s="19"/>
      <c r="J746" s="78"/>
    </row>
    <row r="747" spans="2:10" ht="20.100000000000001" customHeight="1" x14ac:dyDescent="0.25">
      <c r="B747" s="29"/>
      <c r="C747" s="33" t="s">
        <v>392</v>
      </c>
      <c r="D747" s="31"/>
      <c r="E747" s="32"/>
      <c r="F747" s="19"/>
      <c r="G747" s="32"/>
      <c r="H747" s="19">
        <f>SUM(H742:H746)</f>
        <v>180</v>
      </c>
      <c r="I747" s="19">
        <f>SUM(I742:I746)</f>
        <v>12.7</v>
      </c>
      <c r="J747" s="78">
        <f>SUM(H747:I747)</f>
        <v>192.7</v>
      </c>
    </row>
    <row r="748" spans="2:10" ht="20.100000000000001" customHeight="1" thickBot="1" x14ac:dyDescent="0.3">
      <c r="B748" s="34"/>
      <c r="C748" s="35"/>
      <c r="D748" s="36"/>
      <c r="E748" s="37"/>
      <c r="F748" s="20"/>
      <c r="G748" s="37"/>
      <c r="H748" s="20"/>
      <c r="I748" s="20"/>
      <c r="J748" s="83"/>
    </row>
    <row r="749" spans="2:10" ht="20.100000000000001" customHeight="1" x14ac:dyDescent="0.25">
      <c r="B749" s="44" t="s">
        <v>260</v>
      </c>
      <c r="C749" s="45" t="s">
        <v>127</v>
      </c>
      <c r="D749" s="46" t="s">
        <v>71</v>
      </c>
      <c r="E749" s="126"/>
      <c r="F749" s="127"/>
      <c r="G749" s="128"/>
      <c r="H749" s="47">
        <f>H756</f>
        <v>177.14</v>
      </c>
      <c r="I749" s="47">
        <f>I756</f>
        <v>12.7</v>
      </c>
      <c r="J749" s="110">
        <f>J756</f>
        <v>189.83999999999997</v>
      </c>
    </row>
    <row r="750" spans="2:10" ht="20.100000000000001" customHeight="1" x14ac:dyDescent="0.25">
      <c r="B750" s="43" t="s">
        <v>132</v>
      </c>
      <c r="C750" s="103" t="s">
        <v>138</v>
      </c>
      <c r="D750" s="104"/>
      <c r="E750" s="104"/>
      <c r="F750" s="105"/>
      <c r="G750" s="105"/>
      <c r="H750" s="106"/>
      <c r="I750" s="106"/>
      <c r="J750" s="108"/>
    </row>
    <row r="751" spans="2:10" ht="20.100000000000001" customHeight="1" x14ac:dyDescent="0.25">
      <c r="B751" s="29" t="s">
        <v>251</v>
      </c>
      <c r="C751" s="30" t="s">
        <v>250</v>
      </c>
      <c r="D751" s="31" t="s">
        <v>71</v>
      </c>
      <c r="E751" s="32">
        <v>1</v>
      </c>
      <c r="F751" s="19">
        <f>VLOOKUP(B751,atual1,6,FALSE)</f>
        <v>57.14</v>
      </c>
      <c r="G751" s="32">
        <v>1</v>
      </c>
      <c r="H751" s="19">
        <f>G751*F751</f>
        <v>57.14</v>
      </c>
      <c r="I751" s="19"/>
      <c r="J751" s="78">
        <f>G751*(H751+I751)</f>
        <v>57.14</v>
      </c>
    </row>
    <row r="752" spans="2:10" ht="50.1" customHeight="1" x14ac:dyDescent="0.25">
      <c r="B752" s="29" t="s">
        <v>172</v>
      </c>
      <c r="C752" s="68" t="s">
        <v>149</v>
      </c>
      <c r="D752" s="31" t="s">
        <v>125</v>
      </c>
      <c r="E752" s="32">
        <v>1</v>
      </c>
      <c r="F752" s="19">
        <f>VLOOKUP(B752,atual1,6,FALSE)</f>
        <v>120</v>
      </c>
      <c r="G752" s="32">
        <v>1</v>
      </c>
      <c r="H752" s="19">
        <f>($E752*$F752)</f>
        <v>120</v>
      </c>
      <c r="I752" s="19"/>
      <c r="J752" s="78">
        <f t="shared" ref="J752" si="182">G752*(H752+I752)</f>
        <v>120</v>
      </c>
    </row>
    <row r="753" spans="2:10" ht="20.100000000000001" customHeight="1" x14ac:dyDescent="0.25">
      <c r="B753" s="29" t="s">
        <v>266</v>
      </c>
      <c r="C753" s="30" t="s">
        <v>133</v>
      </c>
      <c r="D753" s="31" t="s">
        <v>125</v>
      </c>
      <c r="E753" s="32">
        <v>1</v>
      </c>
      <c r="F753" s="19">
        <f>VLOOKUP(B753,atual1,6,FALSE)</f>
        <v>12.7</v>
      </c>
      <c r="G753" s="32">
        <v>1</v>
      </c>
      <c r="H753" s="19"/>
      <c r="I753" s="19">
        <f>E753*F753</f>
        <v>12.7</v>
      </c>
      <c r="J753" s="78">
        <f>G753*(H753+I753)</f>
        <v>12.7</v>
      </c>
    </row>
    <row r="754" spans="2:10" ht="20.100000000000001" customHeight="1" x14ac:dyDescent="0.25">
      <c r="B754" s="29"/>
      <c r="C754" s="33" t="s">
        <v>135</v>
      </c>
      <c r="D754" s="31"/>
      <c r="E754" s="32"/>
      <c r="F754" s="19"/>
      <c r="G754" s="32"/>
      <c r="H754" s="19"/>
      <c r="I754" s="19"/>
      <c r="J754" s="78"/>
    </row>
    <row r="755" spans="2:10" ht="20.100000000000001" customHeight="1" x14ac:dyDescent="0.25">
      <c r="B755" s="29"/>
      <c r="C755" s="33" t="s">
        <v>136</v>
      </c>
      <c r="D755" s="31"/>
      <c r="E755" s="32"/>
      <c r="F755" s="19"/>
      <c r="G755" s="32"/>
      <c r="H755" s="19"/>
      <c r="I755" s="19"/>
      <c r="J755" s="78"/>
    </row>
    <row r="756" spans="2:10" ht="20.100000000000001" customHeight="1" x14ac:dyDescent="0.25">
      <c r="B756" s="29"/>
      <c r="C756" s="33" t="s">
        <v>392</v>
      </c>
      <c r="D756" s="31"/>
      <c r="E756" s="32"/>
      <c r="F756" s="19"/>
      <c r="G756" s="32"/>
      <c r="H756" s="19">
        <f>SUM(H751:H755)</f>
        <v>177.14</v>
      </c>
      <c r="I756" s="19">
        <f>SUM(I751:I755)</f>
        <v>12.7</v>
      </c>
      <c r="J756" s="78">
        <f>SUM(H756:I756)</f>
        <v>189.83999999999997</v>
      </c>
    </row>
    <row r="757" spans="2:10" ht="20.100000000000001" customHeight="1" thickBot="1" x14ac:dyDescent="0.3">
      <c r="B757" s="34"/>
      <c r="C757" s="35"/>
      <c r="D757" s="35"/>
      <c r="E757" s="35"/>
      <c r="F757" s="56"/>
      <c r="G757" s="61"/>
      <c r="H757" s="57"/>
      <c r="I757" s="57"/>
      <c r="J757" s="114"/>
    </row>
    <row r="758" spans="2:10" ht="20.100000000000001" customHeight="1" x14ac:dyDescent="0.25">
      <c r="B758" s="44" t="s">
        <v>261</v>
      </c>
      <c r="C758" s="45" t="s">
        <v>128</v>
      </c>
      <c r="D758" s="46" t="s">
        <v>71</v>
      </c>
      <c r="E758" s="126"/>
      <c r="F758" s="127"/>
      <c r="G758" s="128"/>
      <c r="H758" s="47">
        <f>H775</f>
        <v>1604.1795</v>
      </c>
      <c r="I758" s="47">
        <f>I775</f>
        <v>167.24</v>
      </c>
      <c r="J758" s="110">
        <f>J775</f>
        <v>1771.4195</v>
      </c>
    </row>
    <row r="759" spans="2:10" ht="20.100000000000001" customHeight="1" x14ac:dyDescent="0.25">
      <c r="B759" s="43" t="s">
        <v>132</v>
      </c>
      <c r="C759" s="103" t="s">
        <v>138</v>
      </c>
      <c r="D759" s="104"/>
      <c r="E759" s="104"/>
      <c r="F759" s="105"/>
      <c r="G759" s="105"/>
      <c r="H759" s="106"/>
      <c r="I759" s="106"/>
      <c r="J759" s="108"/>
    </row>
    <row r="760" spans="2:10" s="6" customFormat="1" ht="50.1" customHeight="1" x14ac:dyDescent="0.25">
      <c r="B760" s="29" t="s">
        <v>283</v>
      </c>
      <c r="C760" s="68" t="s">
        <v>325</v>
      </c>
      <c r="D760" s="31" t="s">
        <v>125</v>
      </c>
      <c r="E760" s="32">
        <v>1.45</v>
      </c>
      <c r="F760" s="19">
        <f t="shared" ref="F760:F772" si="183">VLOOKUP(B760,atual1,6,FALSE)</f>
        <v>6.25</v>
      </c>
      <c r="G760" s="32">
        <v>1</v>
      </c>
      <c r="H760" s="19">
        <f t="shared" ref="H760:H761" si="184">E760*F760</f>
        <v>9.0625</v>
      </c>
      <c r="I760" s="19"/>
      <c r="J760" s="78">
        <f t="shared" ref="J760:J761" si="185">G760*(H760+I760)</f>
        <v>9.0625</v>
      </c>
    </row>
    <row r="761" spans="2:10" s="6" customFormat="1" ht="20.100000000000001" customHeight="1" x14ac:dyDescent="0.25">
      <c r="B761" s="29" t="s">
        <v>175</v>
      </c>
      <c r="C761" s="30" t="s">
        <v>340</v>
      </c>
      <c r="D761" s="31" t="s">
        <v>165</v>
      </c>
      <c r="E761" s="32">
        <v>0.8</v>
      </c>
      <c r="F761" s="19">
        <f t="shared" si="183"/>
        <v>22.46</v>
      </c>
      <c r="G761" s="32">
        <v>1</v>
      </c>
      <c r="H761" s="19">
        <f t="shared" si="184"/>
        <v>17.968</v>
      </c>
      <c r="I761" s="19"/>
      <c r="J761" s="78">
        <f t="shared" si="185"/>
        <v>17.968</v>
      </c>
    </row>
    <row r="762" spans="2:10" s="6" customFormat="1" ht="20.100000000000001" customHeight="1" x14ac:dyDescent="0.25">
      <c r="B762" s="29" t="s">
        <v>286</v>
      </c>
      <c r="C762" s="30" t="s">
        <v>324</v>
      </c>
      <c r="D762" s="31" t="s">
        <v>165</v>
      </c>
      <c r="E762" s="32">
        <v>276</v>
      </c>
      <c r="F762" s="19">
        <f t="shared" si="183"/>
        <v>0.62</v>
      </c>
      <c r="G762" s="32">
        <v>1</v>
      </c>
      <c r="H762" s="19">
        <f>E762*F762</f>
        <v>171.12</v>
      </c>
      <c r="I762" s="19"/>
      <c r="J762" s="78">
        <f t="shared" ref="J762:J771" si="186">G762*(H762+I762)</f>
        <v>171.12</v>
      </c>
    </row>
    <row r="763" spans="2:10" s="6" customFormat="1" ht="20.100000000000001" customHeight="1" x14ac:dyDescent="0.25">
      <c r="B763" s="29" t="s">
        <v>265</v>
      </c>
      <c r="C763" s="30" t="s">
        <v>319</v>
      </c>
      <c r="D763" s="31" t="s">
        <v>71</v>
      </c>
      <c r="E763" s="32">
        <v>0.62</v>
      </c>
      <c r="F763" s="19">
        <f t="shared" si="183"/>
        <v>60</v>
      </c>
      <c r="G763" s="32">
        <v>1</v>
      </c>
      <c r="H763" s="19">
        <f>E763*F763</f>
        <v>37.200000000000003</v>
      </c>
      <c r="I763" s="19"/>
      <c r="J763" s="78">
        <f>G763*(H763+I763)</f>
        <v>37.200000000000003</v>
      </c>
    </row>
    <row r="764" spans="2:10" s="6" customFormat="1" ht="20.100000000000001" customHeight="1" x14ac:dyDescent="0.25">
      <c r="B764" s="29" t="s">
        <v>326</v>
      </c>
      <c r="C764" s="30" t="s">
        <v>370</v>
      </c>
      <c r="D764" s="31" t="s">
        <v>71</v>
      </c>
      <c r="E764" s="32">
        <v>0.85</v>
      </c>
      <c r="F764" s="19">
        <f t="shared" si="183"/>
        <v>48.74</v>
      </c>
      <c r="G764" s="32">
        <v>1</v>
      </c>
      <c r="H764" s="19">
        <f t="shared" ref="H764:H768" si="187">E764*F764</f>
        <v>41.429000000000002</v>
      </c>
      <c r="I764" s="19"/>
      <c r="J764" s="78">
        <f t="shared" ref="J764" si="188">G764*(H764+I764)</f>
        <v>41.429000000000002</v>
      </c>
    </row>
    <row r="765" spans="2:10" ht="50.1" customHeight="1" x14ac:dyDescent="0.25">
      <c r="B765" s="29" t="s">
        <v>253</v>
      </c>
      <c r="C765" s="68" t="s">
        <v>252</v>
      </c>
      <c r="D765" s="31" t="s">
        <v>9</v>
      </c>
      <c r="E765" s="32">
        <v>12</v>
      </c>
      <c r="F765" s="19">
        <f t="shared" si="183"/>
        <v>33.15</v>
      </c>
      <c r="G765" s="32">
        <v>1</v>
      </c>
      <c r="H765" s="19">
        <f t="shared" si="187"/>
        <v>397.79999999999995</v>
      </c>
      <c r="I765" s="19"/>
      <c r="J765" s="78">
        <f t="shared" si="186"/>
        <v>397.79999999999995</v>
      </c>
    </row>
    <row r="766" spans="2:10" ht="20.100000000000001" customHeight="1" x14ac:dyDescent="0.25">
      <c r="B766" s="29" t="s">
        <v>174</v>
      </c>
      <c r="C766" s="30" t="s">
        <v>363</v>
      </c>
      <c r="D766" s="31" t="s">
        <v>165</v>
      </c>
      <c r="E766" s="32">
        <v>20</v>
      </c>
      <c r="F766" s="19">
        <f t="shared" si="183"/>
        <v>9.1199999999999992</v>
      </c>
      <c r="G766" s="32">
        <v>1</v>
      </c>
      <c r="H766" s="19">
        <f t="shared" si="187"/>
        <v>182.39999999999998</v>
      </c>
      <c r="I766" s="19"/>
      <c r="J766" s="78">
        <f t="shared" si="186"/>
        <v>182.39999999999998</v>
      </c>
    </row>
    <row r="767" spans="2:10" s="6" customFormat="1" ht="20.100000000000001" customHeight="1" x14ac:dyDescent="0.25">
      <c r="B767" s="29" t="s">
        <v>177</v>
      </c>
      <c r="C767" s="30" t="s">
        <v>341</v>
      </c>
      <c r="D767" s="31" t="s">
        <v>165</v>
      </c>
      <c r="E767" s="32">
        <v>80</v>
      </c>
      <c r="F767" s="19">
        <f t="shared" si="183"/>
        <v>8.35</v>
      </c>
      <c r="G767" s="32">
        <v>1</v>
      </c>
      <c r="H767" s="19">
        <f t="shared" si="187"/>
        <v>668</v>
      </c>
      <c r="I767" s="19"/>
      <c r="J767" s="78">
        <f t="shared" si="186"/>
        <v>668</v>
      </c>
    </row>
    <row r="768" spans="2:10" s="6" customFormat="1" ht="50.1" customHeight="1" x14ac:dyDescent="0.25">
      <c r="B768" s="29" t="s">
        <v>172</v>
      </c>
      <c r="C768" s="68" t="s">
        <v>149</v>
      </c>
      <c r="D768" s="31" t="s">
        <v>125</v>
      </c>
      <c r="E768" s="32">
        <v>0.66</v>
      </c>
      <c r="F768" s="19">
        <f t="shared" si="183"/>
        <v>120</v>
      </c>
      <c r="G768" s="32">
        <v>1</v>
      </c>
      <c r="H768" s="19">
        <f t="shared" si="187"/>
        <v>79.2</v>
      </c>
      <c r="I768" s="19"/>
      <c r="J768" s="78">
        <f t="shared" si="186"/>
        <v>79.2</v>
      </c>
    </row>
    <row r="769" spans="2:10" s="6" customFormat="1" ht="20.100000000000001" customHeight="1" x14ac:dyDescent="0.25">
      <c r="B769" s="29" t="s">
        <v>275</v>
      </c>
      <c r="C769" s="30" t="s">
        <v>159</v>
      </c>
      <c r="D769" s="31" t="s">
        <v>125</v>
      </c>
      <c r="E769" s="32">
        <v>4</v>
      </c>
      <c r="F769" s="19">
        <f t="shared" si="183"/>
        <v>16.14</v>
      </c>
      <c r="G769" s="32">
        <v>1</v>
      </c>
      <c r="H769" s="19"/>
      <c r="I769" s="19">
        <f>E769*F769</f>
        <v>64.56</v>
      </c>
      <c r="J769" s="78">
        <f t="shared" si="186"/>
        <v>64.56</v>
      </c>
    </row>
    <row r="770" spans="2:10" s="6" customFormat="1" ht="20.100000000000001" customHeight="1" x14ac:dyDescent="0.25">
      <c r="B770" s="29" t="s">
        <v>272</v>
      </c>
      <c r="C770" s="30" t="s">
        <v>147</v>
      </c>
      <c r="D770" s="31" t="s">
        <v>125</v>
      </c>
      <c r="E770" s="32">
        <v>4</v>
      </c>
      <c r="F770" s="19">
        <f t="shared" si="183"/>
        <v>11.25</v>
      </c>
      <c r="G770" s="32">
        <v>4</v>
      </c>
      <c r="H770" s="19"/>
      <c r="I770" s="19">
        <f>E770*F770</f>
        <v>45</v>
      </c>
      <c r="J770" s="78">
        <f t="shared" si="186"/>
        <v>180</v>
      </c>
    </row>
    <row r="771" spans="2:10" s="6" customFormat="1" ht="20.100000000000001" customHeight="1" x14ac:dyDescent="0.25">
      <c r="B771" s="29" t="s">
        <v>298</v>
      </c>
      <c r="C771" s="30" t="s">
        <v>137</v>
      </c>
      <c r="D771" s="31" t="s">
        <v>125</v>
      </c>
      <c r="E771" s="32">
        <v>2</v>
      </c>
      <c r="F771" s="19">
        <f t="shared" si="183"/>
        <v>16.14</v>
      </c>
      <c r="G771" s="32">
        <v>1</v>
      </c>
      <c r="H771" s="19"/>
      <c r="I771" s="19">
        <f t="shared" ref="I771:I772" si="189">E771*F771</f>
        <v>32.28</v>
      </c>
      <c r="J771" s="78">
        <f t="shared" si="186"/>
        <v>32.28</v>
      </c>
    </row>
    <row r="772" spans="2:10" s="6" customFormat="1" ht="20.100000000000001" customHeight="1" x14ac:dyDescent="0.25">
      <c r="B772" s="29" t="s">
        <v>266</v>
      </c>
      <c r="C772" s="30" t="s">
        <v>133</v>
      </c>
      <c r="D772" s="31" t="s">
        <v>125</v>
      </c>
      <c r="E772" s="32">
        <v>2</v>
      </c>
      <c r="F772" s="19">
        <f t="shared" si="183"/>
        <v>12.7</v>
      </c>
      <c r="G772" s="32">
        <v>1</v>
      </c>
      <c r="H772" s="19"/>
      <c r="I772" s="19">
        <f t="shared" si="189"/>
        <v>25.4</v>
      </c>
      <c r="J772" s="78">
        <f>G772*(H772+I772)</f>
        <v>25.4</v>
      </c>
    </row>
    <row r="773" spans="2:10" ht="20.100000000000001" customHeight="1" x14ac:dyDescent="0.25">
      <c r="B773" s="29"/>
      <c r="C773" s="33" t="s">
        <v>135</v>
      </c>
      <c r="D773" s="31"/>
      <c r="E773" s="32"/>
      <c r="F773" s="19"/>
      <c r="G773" s="32"/>
      <c r="H773" s="19"/>
      <c r="I773" s="19"/>
      <c r="J773" s="78"/>
    </row>
    <row r="774" spans="2:10" ht="20.100000000000001" customHeight="1" x14ac:dyDescent="0.25">
      <c r="B774" s="29"/>
      <c r="C774" s="33" t="s">
        <v>136</v>
      </c>
      <c r="D774" s="31"/>
      <c r="E774" s="32"/>
      <c r="F774" s="19"/>
      <c r="G774" s="32"/>
      <c r="H774" s="19"/>
      <c r="I774" s="19"/>
      <c r="J774" s="78"/>
    </row>
    <row r="775" spans="2:10" ht="20.100000000000001" customHeight="1" x14ac:dyDescent="0.25">
      <c r="B775" s="29"/>
      <c r="C775" s="33" t="s">
        <v>392</v>
      </c>
      <c r="D775" s="31"/>
      <c r="E775" s="32"/>
      <c r="F775" s="19"/>
      <c r="G775" s="32"/>
      <c r="H775" s="19">
        <f>SUM(H760:H774)</f>
        <v>1604.1795</v>
      </c>
      <c r="I775" s="19">
        <f>SUM(I768:I774)</f>
        <v>167.24</v>
      </c>
      <c r="J775" s="78">
        <f>SUM(H775:I775)</f>
        <v>1771.4195</v>
      </c>
    </row>
    <row r="776" spans="2:10" ht="20.100000000000001" customHeight="1" thickBot="1" x14ac:dyDescent="0.3">
      <c r="B776" s="34"/>
      <c r="C776" s="35"/>
      <c r="D776" s="35"/>
      <c r="E776" s="35"/>
      <c r="F776" s="56"/>
      <c r="G776" s="61"/>
      <c r="H776" s="57"/>
      <c r="I776" s="57"/>
      <c r="J776" s="114"/>
    </row>
    <row r="777" spans="2:10" ht="20.100000000000001" customHeight="1" x14ac:dyDescent="0.25">
      <c r="B777" s="44" t="s">
        <v>262</v>
      </c>
      <c r="C777" s="45" t="s">
        <v>129</v>
      </c>
      <c r="D777" s="46" t="s">
        <v>9</v>
      </c>
      <c r="E777" s="126"/>
      <c r="F777" s="127"/>
      <c r="G777" s="128"/>
      <c r="H777" s="47">
        <f>H782</f>
        <v>166.36848400000002</v>
      </c>
      <c r="I777" s="47">
        <f>I782</f>
        <v>46.161515999999999</v>
      </c>
      <c r="J777" s="110">
        <f>J782</f>
        <v>212.53000000000003</v>
      </c>
    </row>
    <row r="778" spans="2:10" ht="20.100000000000001" customHeight="1" x14ac:dyDescent="0.25">
      <c r="B778" s="43" t="s">
        <v>132</v>
      </c>
      <c r="C778" s="103" t="s">
        <v>138</v>
      </c>
      <c r="D778" s="104"/>
      <c r="E778" s="104"/>
      <c r="F778" s="105"/>
      <c r="G778" s="105"/>
      <c r="H778" s="106"/>
      <c r="I778" s="106"/>
      <c r="J778" s="108"/>
    </row>
    <row r="779" spans="2:10" s="6" customFormat="1" ht="50.1" customHeight="1" x14ac:dyDescent="0.25">
      <c r="B779" s="29" t="s">
        <v>369</v>
      </c>
      <c r="C779" s="68" t="s">
        <v>254</v>
      </c>
      <c r="D779" s="31" t="s">
        <v>9</v>
      </c>
      <c r="E779" s="32">
        <v>1</v>
      </c>
      <c r="F779" s="19">
        <f>VLOOKUP(B779,atual1,6,FALSE)</f>
        <v>212.53</v>
      </c>
      <c r="G779" s="32">
        <v>1</v>
      </c>
      <c r="H779" s="19">
        <f>($F779*0.7828)*$G779</f>
        <v>166.36848400000002</v>
      </c>
      <c r="I779" s="19">
        <f>($F779*0.2172)*$G779</f>
        <v>46.161515999999999</v>
      </c>
      <c r="J779" s="78">
        <f t="shared" ref="J779" si="190">G779*(H779+I779)</f>
        <v>212.53000000000003</v>
      </c>
    </row>
    <row r="780" spans="2:10" ht="20.100000000000001" customHeight="1" x14ac:dyDescent="0.25">
      <c r="B780" s="29"/>
      <c r="C780" s="33" t="s">
        <v>135</v>
      </c>
      <c r="D780" s="31"/>
      <c r="E780" s="32"/>
      <c r="F780" s="19"/>
      <c r="G780" s="32"/>
      <c r="H780" s="19"/>
      <c r="I780" s="19"/>
      <c r="J780" s="78"/>
    </row>
    <row r="781" spans="2:10" ht="20.100000000000001" customHeight="1" x14ac:dyDescent="0.25">
      <c r="B781" s="29"/>
      <c r="C781" s="33" t="s">
        <v>136</v>
      </c>
      <c r="D781" s="31"/>
      <c r="E781" s="32"/>
      <c r="F781" s="19"/>
      <c r="G781" s="32"/>
      <c r="H781" s="19"/>
      <c r="I781" s="19"/>
      <c r="J781" s="78"/>
    </row>
    <row r="782" spans="2:10" ht="20.100000000000001" customHeight="1" x14ac:dyDescent="0.25">
      <c r="B782" s="29"/>
      <c r="C782" s="33" t="s">
        <v>392</v>
      </c>
      <c r="D782" s="31"/>
      <c r="E782" s="32"/>
      <c r="F782" s="19"/>
      <c r="G782" s="32"/>
      <c r="H782" s="19">
        <f>SUM(H779:H781)</f>
        <v>166.36848400000002</v>
      </c>
      <c r="I782" s="19">
        <f>SUM(I779:I781)</f>
        <v>46.161515999999999</v>
      </c>
      <c r="J782" s="78">
        <f>SUM(H782:I782)</f>
        <v>212.53000000000003</v>
      </c>
    </row>
    <row r="783" spans="2:10" ht="20.100000000000001" customHeight="1" thickBot="1" x14ac:dyDescent="0.3">
      <c r="B783" s="34"/>
      <c r="C783" s="35"/>
      <c r="D783" s="35"/>
      <c r="E783" s="35"/>
      <c r="F783" s="56"/>
      <c r="G783" s="61"/>
      <c r="H783" s="57"/>
      <c r="I783" s="57"/>
      <c r="J783" s="114"/>
    </row>
    <row r="784" spans="2:10" ht="20.100000000000001" customHeight="1" x14ac:dyDescent="0.25">
      <c r="B784" s="44" t="s">
        <v>263</v>
      </c>
      <c r="C784" s="45" t="s">
        <v>130</v>
      </c>
      <c r="D784" s="46" t="s">
        <v>9</v>
      </c>
      <c r="E784" s="126"/>
      <c r="F784" s="127"/>
      <c r="G784" s="128"/>
      <c r="H784" s="47">
        <f>H794</f>
        <v>231.44</v>
      </c>
      <c r="I784" s="47">
        <f>I794</f>
        <v>34.607999999999997</v>
      </c>
      <c r="J784" s="110">
        <f>J794</f>
        <v>266.048</v>
      </c>
    </row>
    <row r="785" spans="2:10" ht="20.100000000000001" customHeight="1" x14ac:dyDescent="0.25">
      <c r="B785" s="43" t="s">
        <v>132</v>
      </c>
      <c r="C785" s="103" t="s">
        <v>138</v>
      </c>
      <c r="D785" s="104"/>
      <c r="E785" s="104"/>
      <c r="F785" s="105"/>
      <c r="G785" s="105"/>
      <c r="H785" s="106"/>
      <c r="I785" s="106"/>
      <c r="J785" s="108"/>
    </row>
    <row r="786" spans="2:10" s="6" customFormat="1" ht="20.100000000000001" customHeight="1" x14ac:dyDescent="0.25">
      <c r="B786" s="29" t="s">
        <v>286</v>
      </c>
      <c r="C786" s="30" t="s">
        <v>324</v>
      </c>
      <c r="D786" s="31" t="s">
        <v>165</v>
      </c>
      <c r="E786" s="32">
        <v>12</v>
      </c>
      <c r="F786" s="19">
        <f t="shared" ref="F786:F791" si="191">VLOOKUP(B786,atual1,6,FALSE)</f>
        <v>0.62</v>
      </c>
      <c r="G786" s="32">
        <v>1</v>
      </c>
      <c r="H786" s="19">
        <f>E786*F786</f>
        <v>7.4399999999999995</v>
      </c>
      <c r="I786" s="19"/>
      <c r="J786" s="78">
        <f t="shared" ref="J786" si="192">G786*(H786+I786)</f>
        <v>7.4399999999999995</v>
      </c>
    </row>
    <row r="787" spans="2:10" s="6" customFormat="1" ht="20.100000000000001" customHeight="1" x14ac:dyDescent="0.25">
      <c r="B787" s="29" t="s">
        <v>265</v>
      </c>
      <c r="C787" s="30" t="s">
        <v>319</v>
      </c>
      <c r="D787" s="31" t="s">
        <v>71</v>
      </c>
      <c r="E787" s="32">
        <v>0.12</v>
      </c>
      <c r="F787" s="19">
        <f t="shared" si="191"/>
        <v>60</v>
      </c>
      <c r="G787" s="32">
        <v>1</v>
      </c>
      <c r="H787" s="19">
        <f>E787*F787</f>
        <v>7.1999999999999993</v>
      </c>
      <c r="I787" s="19"/>
      <c r="J787" s="78">
        <f>G787*(H787+I787)</f>
        <v>7.1999999999999993</v>
      </c>
    </row>
    <row r="788" spans="2:10" s="6" customFormat="1" ht="50.1" customHeight="1" x14ac:dyDescent="0.25">
      <c r="B788" s="29" t="s">
        <v>172</v>
      </c>
      <c r="C788" s="68" t="s">
        <v>149</v>
      </c>
      <c r="D788" s="31" t="s">
        <v>125</v>
      </c>
      <c r="E788" s="32">
        <v>1.2</v>
      </c>
      <c r="F788" s="19">
        <f t="shared" si="191"/>
        <v>120</v>
      </c>
      <c r="G788" s="32">
        <v>1</v>
      </c>
      <c r="H788" s="19">
        <f>E788*F788</f>
        <v>144</v>
      </c>
      <c r="I788" s="19"/>
      <c r="J788" s="78">
        <f t="shared" ref="J788" si="193">G788*(H788+I788)</f>
        <v>144</v>
      </c>
    </row>
    <row r="789" spans="2:10" s="6" customFormat="1" ht="20.100000000000001" customHeight="1" x14ac:dyDescent="0.25">
      <c r="B789" s="29" t="s">
        <v>296</v>
      </c>
      <c r="C789" s="30" t="s">
        <v>255</v>
      </c>
      <c r="D789" s="31" t="s">
        <v>55</v>
      </c>
      <c r="E789" s="32">
        <v>14</v>
      </c>
      <c r="F789" s="19">
        <f t="shared" si="191"/>
        <v>5.2</v>
      </c>
      <c r="G789" s="32">
        <v>1</v>
      </c>
      <c r="H789" s="19">
        <f>E789*F789</f>
        <v>72.8</v>
      </c>
      <c r="I789" s="19"/>
      <c r="J789" s="78">
        <f t="shared" ref="J789:J790" si="194">G789*(H789+I789)</f>
        <v>72.8</v>
      </c>
    </row>
    <row r="790" spans="2:10" s="6" customFormat="1" ht="20.100000000000001" customHeight="1" x14ac:dyDescent="0.25">
      <c r="B790" s="29" t="s">
        <v>298</v>
      </c>
      <c r="C790" s="30" t="s">
        <v>137</v>
      </c>
      <c r="D790" s="31" t="s">
        <v>125</v>
      </c>
      <c r="E790" s="32">
        <v>1.2</v>
      </c>
      <c r="F790" s="19">
        <f t="shared" si="191"/>
        <v>16.14</v>
      </c>
      <c r="G790" s="32">
        <v>1</v>
      </c>
      <c r="H790" s="19"/>
      <c r="I790" s="19">
        <f t="shared" ref="I790:I791" si="195">E790*F790</f>
        <v>19.367999999999999</v>
      </c>
      <c r="J790" s="78">
        <f t="shared" si="194"/>
        <v>19.367999999999999</v>
      </c>
    </row>
    <row r="791" spans="2:10" s="6" customFormat="1" ht="20.100000000000001" customHeight="1" x14ac:dyDescent="0.25">
      <c r="B791" s="29" t="s">
        <v>266</v>
      </c>
      <c r="C791" s="30" t="s">
        <v>133</v>
      </c>
      <c r="D791" s="31" t="s">
        <v>125</v>
      </c>
      <c r="E791" s="32">
        <v>1.2</v>
      </c>
      <c r="F791" s="19">
        <f t="shared" si="191"/>
        <v>12.7</v>
      </c>
      <c r="G791" s="32">
        <v>1</v>
      </c>
      <c r="H791" s="19"/>
      <c r="I791" s="19">
        <f t="shared" si="195"/>
        <v>15.239999999999998</v>
      </c>
      <c r="J791" s="78">
        <f>G791*(H791+I791)</f>
        <v>15.239999999999998</v>
      </c>
    </row>
    <row r="792" spans="2:10" ht="20.100000000000001" customHeight="1" x14ac:dyDescent="0.25">
      <c r="B792" s="29"/>
      <c r="C792" s="33" t="s">
        <v>135</v>
      </c>
      <c r="D792" s="31"/>
      <c r="E792" s="32"/>
      <c r="F792" s="19"/>
      <c r="G792" s="32"/>
      <c r="H792" s="19"/>
      <c r="I792" s="19"/>
      <c r="J792" s="78"/>
    </row>
    <row r="793" spans="2:10" ht="20.100000000000001" customHeight="1" x14ac:dyDescent="0.25">
      <c r="B793" s="29"/>
      <c r="C793" s="33" t="s">
        <v>136</v>
      </c>
      <c r="D793" s="31"/>
      <c r="E793" s="32"/>
      <c r="F793" s="19"/>
      <c r="G793" s="32"/>
      <c r="H793" s="19"/>
      <c r="I793" s="19"/>
      <c r="J793" s="78"/>
    </row>
    <row r="794" spans="2:10" ht="20.100000000000001" customHeight="1" x14ac:dyDescent="0.25">
      <c r="B794" s="29"/>
      <c r="C794" s="33" t="s">
        <v>392</v>
      </c>
      <c r="D794" s="30"/>
      <c r="E794" s="30"/>
      <c r="F794" s="58"/>
      <c r="G794" s="62"/>
      <c r="H794" s="19">
        <f>SUM(H786:H793)</f>
        <v>231.44</v>
      </c>
      <c r="I794" s="19">
        <f>SUM(I788:I793)</f>
        <v>34.607999999999997</v>
      </c>
      <c r="J794" s="78">
        <f>SUM(H793:I794)</f>
        <v>266.048</v>
      </c>
    </row>
    <row r="795" spans="2:10" ht="20.100000000000001" customHeight="1" thickBot="1" x14ac:dyDescent="0.3">
      <c r="B795" s="34"/>
      <c r="C795" s="49"/>
      <c r="D795" s="35"/>
      <c r="E795" s="35"/>
      <c r="F795" s="56"/>
      <c r="G795" s="61"/>
      <c r="H795" s="57"/>
      <c r="I795" s="57"/>
      <c r="J795" s="114"/>
    </row>
    <row r="796" spans="2:10" ht="20.100000000000001" customHeight="1" x14ac:dyDescent="0.25">
      <c r="B796" s="44" t="s">
        <v>264</v>
      </c>
      <c r="C796" s="45" t="s">
        <v>131</v>
      </c>
      <c r="D796" s="46" t="s">
        <v>9</v>
      </c>
      <c r="E796" s="126"/>
      <c r="F796" s="127"/>
      <c r="G796" s="128"/>
      <c r="H796" s="47">
        <f>H805</f>
        <v>93.32</v>
      </c>
      <c r="I796" s="47">
        <f t="shared" ref="I796:J796" si="196">I805</f>
        <v>21.63</v>
      </c>
      <c r="J796" s="110">
        <f t="shared" si="196"/>
        <v>114.94999999999999</v>
      </c>
    </row>
    <row r="797" spans="2:10" ht="20.100000000000001" customHeight="1" x14ac:dyDescent="0.25">
      <c r="B797" s="43" t="s">
        <v>132</v>
      </c>
      <c r="C797" s="103" t="s">
        <v>138</v>
      </c>
      <c r="D797" s="104"/>
      <c r="E797" s="104"/>
      <c r="F797" s="105"/>
      <c r="G797" s="105"/>
      <c r="H797" s="106"/>
      <c r="I797" s="106"/>
      <c r="J797" s="108"/>
    </row>
    <row r="798" spans="2:10" s="6" customFormat="1" ht="20.100000000000001" customHeight="1" x14ac:dyDescent="0.25">
      <c r="B798" s="29" t="s">
        <v>286</v>
      </c>
      <c r="C798" s="30" t="s">
        <v>324</v>
      </c>
      <c r="D798" s="31" t="s">
        <v>165</v>
      </c>
      <c r="E798" s="32">
        <v>2</v>
      </c>
      <c r="F798" s="19">
        <f>VLOOKUP(B798,atual1,6,FALSE)</f>
        <v>0.62</v>
      </c>
      <c r="G798" s="32">
        <v>1</v>
      </c>
      <c r="H798" s="19">
        <f>E798*F798</f>
        <v>1.24</v>
      </c>
      <c r="I798" s="19"/>
      <c r="J798" s="78">
        <f t="shared" ref="J798" si="197">G798*(H798+I798)</f>
        <v>1.24</v>
      </c>
    </row>
    <row r="799" spans="2:10" s="6" customFormat="1" ht="50.1" customHeight="1" x14ac:dyDescent="0.25">
      <c r="B799" s="29" t="s">
        <v>274</v>
      </c>
      <c r="C799" s="30" t="s">
        <v>256</v>
      </c>
      <c r="D799" s="31" t="s">
        <v>165</v>
      </c>
      <c r="E799" s="32">
        <v>4</v>
      </c>
      <c r="F799" s="19">
        <f>VLOOKUP(B799,atual1,6,FALSE)</f>
        <v>0.52</v>
      </c>
      <c r="G799" s="32">
        <v>1</v>
      </c>
      <c r="H799" s="19">
        <f>E799*F799</f>
        <v>2.08</v>
      </c>
      <c r="I799" s="19"/>
      <c r="J799" s="78">
        <f>G799*(H799+I799)</f>
        <v>2.08</v>
      </c>
    </row>
    <row r="800" spans="2:10" s="6" customFormat="1" ht="50.1" customHeight="1" x14ac:dyDescent="0.25">
      <c r="B800" s="29" t="s">
        <v>172</v>
      </c>
      <c r="C800" s="68" t="s">
        <v>149</v>
      </c>
      <c r="D800" s="31" t="s">
        <v>125</v>
      </c>
      <c r="E800" s="32">
        <v>0.75</v>
      </c>
      <c r="F800" s="19">
        <f>VLOOKUP(B800,atual1,6,FALSE)</f>
        <v>120</v>
      </c>
      <c r="G800" s="32">
        <v>1</v>
      </c>
      <c r="H800" s="19">
        <f>E800*F800</f>
        <v>90</v>
      </c>
      <c r="I800" s="19"/>
      <c r="J800" s="78">
        <f t="shared" ref="J800:J801" si="198">G800*(H800+I800)</f>
        <v>90</v>
      </c>
    </row>
    <row r="801" spans="2:10" s="6" customFormat="1" ht="20.100000000000001" customHeight="1" x14ac:dyDescent="0.25">
      <c r="B801" s="29" t="s">
        <v>298</v>
      </c>
      <c r="C801" s="30" t="s">
        <v>137</v>
      </c>
      <c r="D801" s="31" t="s">
        <v>125</v>
      </c>
      <c r="E801" s="32">
        <v>0.75</v>
      </c>
      <c r="F801" s="19">
        <f>VLOOKUP(B801,atual1,6,FALSE)</f>
        <v>16.14</v>
      </c>
      <c r="G801" s="32">
        <v>1</v>
      </c>
      <c r="H801" s="19"/>
      <c r="I801" s="19">
        <f t="shared" ref="I801:I802" si="199">E801*F801</f>
        <v>12.105</v>
      </c>
      <c r="J801" s="78">
        <f t="shared" si="198"/>
        <v>12.105</v>
      </c>
    </row>
    <row r="802" spans="2:10" s="6" customFormat="1" ht="20.100000000000001" customHeight="1" x14ac:dyDescent="0.25">
      <c r="B802" s="29" t="s">
        <v>266</v>
      </c>
      <c r="C802" s="30" t="s">
        <v>133</v>
      </c>
      <c r="D802" s="31" t="s">
        <v>125</v>
      </c>
      <c r="E802" s="32">
        <v>0.75</v>
      </c>
      <c r="F802" s="19">
        <f>VLOOKUP(B802,atual1,6,FALSE)</f>
        <v>12.7</v>
      </c>
      <c r="G802" s="32">
        <v>1</v>
      </c>
      <c r="H802" s="19"/>
      <c r="I802" s="19">
        <f t="shared" si="199"/>
        <v>9.5249999999999986</v>
      </c>
      <c r="J802" s="78">
        <f>G802*(H802+I802)</f>
        <v>9.5249999999999986</v>
      </c>
    </row>
    <row r="803" spans="2:10" ht="20.100000000000001" customHeight="1" x14ac:dyDescent="0.25">
      <c r="B803" s="29"/>
      <c r="C803" s="33" t="s">
        <v>135</v>
      </c>
      <c r="D803" s="31"/>
      <c r="E803" s="32"/>
      <c r="F803" s="19"/>
      <c r="G803" s="32"/>
      <c r="H803" s="19"/>
      <c r="I803" s="19"/>
      <c r="J803" s="78"/>
    </row>
    <row r="804" spans="2:10" ht="20.100000000000001" customHeight="1" x14ac:dyDescent="0.25">
      <c r="B804" s="29"/>
      <c r="C804" s="33" t="s">
        <v>136</v>
      </c>
      <c r="D804" s="31"/>
      <c r="E804" s="32"/>
      <c r="F804" s="19"/>
      <c r="G804" s="32"/>
      <c r="H804" s="19"/>
      <c r="I804" s="19"/>
      <c r="J804" s="78"/>
    </row>
    <row r="805" spans="2:10" ht="20.100000000000001" customHeight="1" x14ac:dyDescent="0.25">
      <c r="B805" s="29"/>
      <c r="C805" s="33" t="s">
        <v>392</v>
      </c>
      <c r="D805" s="31"/>
      <c r="E805" s="32"/>
      <c r="F805" s="19"/>
      <c r="G805" s="32"/>
      <c r="H805" s="19">
        <f>SUM(H798:H804)</f>
        <v>93.32</v>
      </c>
      <c r="I805" s="19">
        <f>SUM(I800:I804)</f>
        <v>21.63</v>
      </c>
      <c r="J805" s="78">
        <f>SUM(H805:I805)</f>
        <v>114.94999999999999</v>
      </c>
    </row>
    <row r="806" spans="2:10" ht="20.100000000000001" customHeight="1" x14ac:dyDescent="0.25">
      <c r="B806" s="29"/>
      <c r="C806" s="33"/>
      <c r="D806" s="31"/>
      <c r="E806" s="32"/>
      <c r="F806" s="19"/>
      <c r="G806" s="32"/>
      <c r="H806" s="19"/>
      <c r="I806" s="19"/>
      <c r="J806" s="78"/>
    </row>
    <row r="807" spans="2:10" ht="20.100000000000001" customHeight="1" thickBot="1" x14ac:dyDescent="0.3">
      <c r="B807" s="34"/>
      <c r="C807" s="70" t="s">
        <v>14</v>
      </c>
      <c r="D807" s="35"/>
      <c r="E807" s="35"/>
      <c r="F807" s="56"/>
      <c r="G807" s="61"/>
      <c r="H807" s="57"/>
      <c r="I807" s="57"/>
      <c r="J807" s="119">
        <f>J796+J784+J777+J758+J749+J740+J731</f>
        <v>2893.9175</v>
      </c>
    </row>
    <row r="809" spans="2:10" x14ac:dyDescent="0.25">
      <c r="C809" s="5"/>
    </row>
  </sheetData>
  <conditionalFormatting sqref="C472">
    <cfRule type="expression" dxfId="0" priority="1" stopIfTrue="1">
      <formula>$J472=1</formula>
    </cfRule>
  </conditionalFormatting>
  <pageMargins left="0.39370078740157483" right="0.19685039370078741" top="0.78740157480314965" bottom="0.35" header="0.31496062992125984" footer="0.16"/>
  <pageSetup paperSize="9" orientation="landscape" r:id="rId1"/>
  <headerFooter>
    <oddFooter>&amp;RPágina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P89"/>
  <sheetViews>
    <sheetView showGridLines="0" view="pageBreakPreview" topLeftCell="A73" zoomScaleNormal="145" zoomScaleSheetLayoutView="100" workbookViewId="0">
      <selection activeCell="N93" sqref="N93"/>
    </sheetView>
  </sheetViews>
  <sheetFormatPr defaultRowHeight="15" x14ac:dyDescent="0.25"/>
  <cols>
    <col min="1" max="1" width="2.140625" customWidth="1"/>
    <col min="2" max="2" width="4.85546875" style="7" bestFit="1" customWidth="1"/>
    <col min="3" max="3" width="41.28515625" style="12" customWidth="1"/>
    <col min="4" max="4" width="3.42578125" style="7" bestFit="1" customWidth="1"/>
    <col min="5" max="5" width="3.28515625" style="7" hidden="1" customWidth="1"/>
    <col min="6" max="6" width="8.28515625" style="7" customWidth="1"/>
    <col min="7" max="8" width="7.140625" style="7" bestFit="1" customWidth="1"/>
    <col min="9" max="9" width="10.140625" style="7" bestFit="1" customWidth="1"/>
    <col min="10" max="10" width="9.140625" style="7" bestFit="1" customWidth="1"/>
    <col min="11" max="12" width="13.7109375" style="7" bestFit="1" customWidth="1"/>
    <col min="13" max="13" width="14" style="7" bestFit="1" customWidth="1"/>
    <col min="14" max="14" width="13.5703125" style="7" bestFit="1" customWidth="1"/>
    <col min="16" max="16" width="14.28515625" bestFit="1" customWidth="1"/>
  </cols>
  <sheetData>
    <row r="1" spans="2:16" ht="15.75" thickBot="1" x14ac:dyDescent="0.3">
      <c r="B1" s="303"/>
      <c r="C1" s="303"/>
      <c r="D1" s="303"/>
      <c r="E1" s="303"/>
      <c r="F1" s="303"/>
      <c r="G1" s="303"/>
      <c r="H1" s="303"/>
      <c r="I1" s="303"/>
      <c r="J1" s="303"/>
      <c r="K1" s="303"/>
      <c r="L1" s="303"/>
      <c r="M1" s="303"/>
      <c r="N1" s="303"/>
    </row>
    <row r="2" spans="2:16" ht="30" customHeight="1" thickBot="1" x14ac:dyDescent="0.3">
      <c r="B2" s="93" t="s">
        <v>0</v>
      </c>
      <c r="C2" s="94" t="s">
        <v>1</v>
      </c>
      <c r="D2" s="94" t="s">
        <v>2</v>
      </c>
      <c r="E2" s="94"/>
      <c r="F2" s="94" t="s">
        <v>406</v>
      </c>
      <c r="G2" s="95" t="s">
        <v>405</v>
      </c>
      <c r="H2" s="95" t="s">
        <v>3</v>
      </c>
      <c r="I2" s="96" t="s">
        <v>4</v>
      </c>
      <c r="J2" s="96" t="s">
        <v>142</v>
      </c>
      <c r="K2" s="96" t="s">
        <v>345</v>
      </c>
      <c r="L2" s="96" t="s">
        <v>346</v>
      </c>
      <c r="M2" s="96" t="s">
        <v>347</v>
      </c>
      <c r="N2" s="97" t="s">
        <v>348</v>
      </c>
    </row>
    <row r="3" spans="2:16" ht="15" customHeight="1" thickBot="1" x14ac:dyDescent="0.3">
      <c r="B3" s="8"/>
      <c r="C3" s="8"/>
      <c r="D3" s="1"/>
      <c r="E3" s="1"/>
      <c r="F3" s="1"/>
      <c r="G3" s="9"/>
      <c r="H3" s="9"/>
      <c r="I3" s="10"/>
      <c r="J3" s="10"/>
      <c r="K3" s="10"/>
      <c r="L3" s="10"/>
      <c r="M3" s="10"/>
      <c r="N3" s="10"/>
    </row>
    <row r="4" spans="2:16" ht="15" customHeight="1" thickBot="1" x14ac:dyDescent="0.3">
      <c r="B4" s="8"/>
      <c r="C4" s="8"/>
      <c r="D4" s="1"/>
      <c r="E4" s="1"/>
      <c r="F4" s="1"/>
      <c r="G4" s="9"/>
      <c r="H4" s="9"/>
      <c r="I4" s="10"/>
      <c r="J4" s="10"/>
      <c r="K4" s="98" t="s">
        <v>349</v>
      </c>
      <c r="L4" s="99">
        <f>'BDI SERVIÇO'!E24/100+1</f>
        <v>1.2635000000000001</v>
      </c>
      <c r="M4" s="122" t="s">
        <v>350</v>
      </c>
      <c r="N4" s="99">
        <f>L4</f>
        <v>1.2635000000000001</v>
      </c>
    </row>
    <row r="5" spans="2:16" ht="15" customHeight="1" x14ac:dyDescent="0.25">
      <c r="B5" s="84">
        <f>CCU!B3</f>
        <v>1</v>
      </c>
      <c r="C5" s="85" t="str">
        <f>CCU!C3</f>
        <v>RECOMPOSIÇÃO DE PAVIMENTO NO LEITO DAS RUA</v>
      </c>
      <c r="D5" s="86"/>
      <c r="E5" s="86"/>
      <c r="F5" s="86"/>
      <c r="G5" s="86"/>
      <c r="H5" s="86"/>
      <c r="I5" s="86"/>
      <c r="J5" s="86"/>
      <c r="K5" s="86"/>
      <c r="L5" s="102" t="s">
        <v>351</v>
      </c>
      <c r="M5" s="100">
        <f>SUM(M6:M8)</f>
        <v>259546.00240000003</v>
      </c>
      <c r="N5" s="101">
        <f>SUM(N6:N8)</f>
        <v>327936.37403240008</v>
      </c>
    </row>
    <row r="6" spans="2:16" x14ac:dyDescent="0.25">
      <c r="B6" s="74" t="str">
        <f>CCU!B4</f>
        <v>1.1</v>
      </c>
      <c r="C6" s="75" t="str">
        <f>CCU!C4</f>
        <v>Recomposição Pedra Irregular</v>
      </c>
      <c r="D6" s="76" t="str">
        <f>CCU!D4</f>
        <v>m²</v>
      </c>
      <c r="E6" s="76">
        <f>CCU!F4</f>
        <v>0</v>
      </c>
      <c r="F6" s="77">
        <v>0</v>
      </c>
      <c r="G6" s="77">
        <v>1300</v>
      </c>
      <c r="H6" s="77">
        <f>SUM(F6:G6)</f>
        <v>1300</v>
      </c>
      <c r="I6" s="19">
        <f>CCU!H4</f>
        <v>134.46054800000002</v>
      </c>
      <c r="J6" s="19">
        <f>CCU!I4</f>
        <v>20.714999999999996</v>
      </c>
      <c r="K6" s="19">
        <f>CCU!J4</f>
        <v>155.17554800000002</v>
      </c>
      <c r="L6" s="19">
        <f>(I6*$L$4)+(J6*$N$4)</f>
        <v>196.06430489800005</v>
      </c>
      <c r="M6" s="19">
        <f>K6*H6</f>
        <v>201728.21240000002</v>
      </c>
      <c r="N6" s="78">
        <f>L6*H6</f>
        <v>254883.59636740005</v>
      </c>
      <c r="P6" s="131"/>
    </row>
    <row r="7" spans="2:16" ht="15" customHeight="1" x14ac:dyDescent="0.25">
      <c r="B7" s="74" t="str">
        <f>CCU!B16</f>
        <v>1.2</v>
      </c>
      <c r="C7" s="75" t="str">
        <f>CCU!C16</f>
        <v>Recomposição Pedra Paralelepípedo</v>
      </c>
      <c r="D7" s="76" t="str">
        <f>CCU!D16</f>
        <v>m²</v>
      </c>
      <c r="E7" s="76">
        <f>CCU!F16</f>
        <v>0</v>
      </c>
      <c r="F7" s="77">
        <v>12</v>
      </c>
      <c r="G7" s="77">
        <v>40</v>
      </c>
      <c r="H7" s="77">
        <f t="shared" ref="H7:H8" si="0">SUM(F7:G7)</f>
        <v>52</v>
      </c>
      <c r="I7" s="19">
        <f>CCU!H16</f>
        <v>141.99599999999998</v>
      </c>
      <c r="J7" s="19">
        <f>CCU!I16</f>
        <v>20.714999999999996</v>
      </c>
      <c r="K7" s="19">
        <f>CCU!J16</f>
        <v>162.71099999999998</v>
      </c>
      <c r="L7" s="19">
        <f>(I7*$L$4)+(J7*$N$4)</f>
        <v>205.58534849999998</v>
      </c>
      <c r="M7" s="19">
        <f>K7*H7</f>
        <v>8460.9719999999998</v>
      </c>
      <c r="N7" s="78">
        <f>L7*H7</f>
        <v>10690.438122</v>
      </c>
    </row>
    <row r="8" spans="2:16" ht="15.75" thickBot="1" x14ac:dyDescent="0.3">
      <c r="B8" s="79" t="str">
        <f>CCU!B28</f>
        <v>1.3</v>
      </c>
      <c r="C8" s="80" t="str">
        <f>CCU!C28</f>
        <v>Bloco de Concreto Pavi´s</v>
      </c>
      <c r="D8" s="81" t="str">
        <f>CCU!D28</f>
        <v>m²</v>
      </c>
      <c r="E8" s="81">
        <f>CCU!F28</f>
        <v>0</v>
      </c>
      <c r="F8" s="82">
        <v>12</v>
      </c>
      <c r="G8" s="82">
        <v>380</v>
      </c>
      <c r="H8" s="77">
        <f t="shared" si="0"/>
        <v>392</v>
      </c>
      <c r="I8" s="20">
        <f>CCU!H28</f>
        <v>105.19525</v>
      </c>
      <c r="J8" s="20">
        <f>CCU!I28</f>
        <v>20.714999999999996</v>
      </c>
      <c r="K8" s="20">
        <f>CCU!J28</f>
        <v>125.91024999999999</v>
      </c>
      <c r="L8" s="20">
        <f>(I8*$L$4)+(J8*$N$4)</f>
        <v>159.08760087500002</v>
      </c>
      <c r="M8" s="20">
        <f>K8*H8</f>
        <v>49356.817999999999</v>
      </c>
      <c r="N8" s="83">
        <f>L8*H8</f>
        <v>62362.339543000009</v>
      </c>
    </row>
    <row r="9" spans="2:16" x14ac:dyDescent="0.25">
      <c r="B9" s="87">
        <f>CCU!B41</f>
        <v>2</v>
      </c>
      <c r="C9" s="88" t="str">
        <f>CCU!C41</f>
        <v>RECOMPOSIÇÃO DE PAVIMENTO NO PASSEIO</v>
      </c>
      <c r="D9" s="92"/>
      <c r="E9" s="92"/>
      <c r="F9" s="92"/>
      <c r="G9" s="92"/>
      <c r="H9" s="92"/>
      <c r="I9" s="92"/>
      <c r="J9" s="92"/>
      <c r="K9" s="92"/>
      <c r="L9" s="102" t="s">
        <v>351</v>
      </c>
      <c r="M9" s="100">
        <f>SUM(M10:M23)</f>
        <v>855566.5085</v>
      </c>
      <c r="N9" s="101">
        <f>SUM(N10:N23)</f>
        <v>1081008.28348975</v>
      </c>
    </row>
    <row r="10" spans="2:16" x14ac:dyDescent="0.25">
      <c r="B10" s="74" t="str">
        <f>CCU!B42</f>
        <v>2.1</v>
      </c>
      <c r="C10" s="75" t="str">
        <f>CCU!C42</f>
        <v>Pisos Especiais</v>
      </c>
      <c r="D10" s="76" t="str">
        <f>CCU!D42</f>
        <v>m²</v>
      </c>
      <c r="E10" s="76">
        <f>CCU!F42</f>
        <v>0</v>
      </c>
      <c r="F10" s="77">
        <v>30</v>
      </c>
      <c r="G10" s="77">
        <v>75</v>
      </c>
      <c r="H10" s="77">
        <v>75</v>
      </c>
      <c r="I10" s="19">
        <f>CCU!H42</f>
        <v>307.52</v>
      </c>
      <c r="J10" s="19">
        <f>CCU!I42</f>
        <v>13.809999999999999</v>
      </c>
      <c r="K10" s="19">
        <f>CCU!J42</f>
        <v>321.33</v>
      </c>
      <c r="L10" s="19">
        <f t="shared" ref="L10:L23" si="1">(I10*$L$4)+(J10*$N$4)</f>
        <v>406.00045499999999</v>
      </c>
      <c r="M10" s="19">
        <f t="shared" ref="M10:M23" si="2">K10*H10</f>
        <v>24099.75</v>
      </c>
      <c r="N10" s="78">
        <f t="shared" ref="N10:N23" si="3">L10*H10</f>
        <v>30450.034124999998</v>
      </c>
    </row>
    <row r="11" spans="2:16" x14ac:dyDescent="0.25">
      <c r="B11" s="74" t="str">
        <f>CCU!B53</f>
        <v>2.2</v>
      </c>
      <c r="C11" s="75" t="str">
        <f>CCU!C53</f>
        <v>Recomposição de Basalto Irregular</v>
      </c>
      <c r="D11" s="76" t="str">
        <f>CCU!D53</f>
        <v>m²</v>
      </c>
      <c r="E11" s="76">
        <f>CCU!F53</f>
        <v>0</v>
      </c>
      <c r="F11" s="77">
        <v>400</v>
      </c>
      <c r="G11" s="77">
        <v>900</v>
      </c>
      <c r="H11" s="77">
        <f t="shared" ref="H11:H23" si="4">SUM(F11:G11)</f>
        <v>1300</v>
      </c>
      <c r="I11" s="19">
        <f>CCU!H53</f>
        <v>100.14</v>
      </c>
      <c r="J11" s="19">
        <f>CCU!I53</f>
        <v>13.809999999999999</v>
      </c>
      <c r="K11" s="19">
        <f>CCU!J53</f>
        <v>113.95</v>
      </c>
      <c r="L11" s="19">
        <f t="shared" si="1"/>
        <v>143.97582500000001</v>
      </c>
      <c r="M11" s="19">
        <f t="shared" si="2"/>
        <v>148135</v>
      </c>
      <c r="N11" s="78">
        <f t="shared" si="3"/>
        <v>187168.57250000001</v>
      </c>
    </row>
    <row r="12" spans="2:16" x14ac:dyDescent="0.25">
      <c r="B12" s="74" t="str">
        <f>CCU!B66</f>
        <v>2.3</v>
      </c>
      <c r="C12" s="75" t="str">
        <f>CCU!C66</f>
        <v>Recomposição de Pedra Bassalto Regular</v>
      </c>
      <c r="D12" s="76" t="str">
        <f>CCU!D66</f>
        <v>m²</v>
      </c>
      <c r="E12" s="76">
        <f>CCU!F66</f>
        <v>0</v>
      </c>
      <c r="F12" s="77">
        <v>50</v>
      </c>
      <c r="G12" s="77">
        <v>320</v>
      </c>
      <c r="H12" s="77">
        <f t="shared" si="4"/>
        <v>370</v>
      </c>
      <c r="I12" s="19">
        <f>CCU!H66</f>
        <v>124.44</v>
      </c>
      <c r="J12" s="19">
        <f>CCU!I66</f>
        <v>13.809999999999999</v>
      </c>
      <c r="K12" s="19">
        <f>CCU!J66</f>
        <v>138.25</v>
      </c>
      <c r="L12" s="19">
        <f t="shared" si="1"/>
        <v>174.67887500000001</v>
      </c>
      <c r="M12" s="19">
        <f t="shared" si="2"/>
        <v>51152.5</v>
      </c>
      <c r="N12" s="78">
        <f t="shared" si="3"/>
        <v>64631.183750000004</v>
      </c>
    </row>
    <row r="13" spans="2:16" x14ac:dyDescent="0.25">
      <c r="B13" s="74" t="str">
        <f>CCU!B79</f>
        <v>2.4</v>
      </c>
      <c r="C13" s="75" t="str">
        <f>CCU!C79</f>
        <v>Recomposição de Laje de Grês</v>
      </c>
      <c r="D13" s="76" t="str">
        <f>CCU!D79</f>
        <v>m²</v>
      </c>
      <c r="E13" s="76">
        <f>CCU!F79</f>
        <v>0</v>
      </c>
      <c r="F13" s="77">
        <v>400</v>
      </c>
      <c r="G13" s="77">
        <v>850</v>
      </c>
      <c r="H13" s="77">
        <f t="shared" si="4"/>
        <v>1250</v>
      </c>
      <c r="I13" s="19">
        <f>CCU!H79</f>
        <v>99.24</v>
      </c>
      <c r="J13" s="19">
        <f>CCU!I79</f>
        <v>13.809999999999999</v>
      </c>
      <c r="K13" s="19">
        <f>CCU!J79</f>
        <v>113.05</v>
      </c>
      <c r="L13" s="19">
        <f t="shared" si="1"/>
        <v>142.83867499999999</v>
      </c>
      <c r="M13" s="19">
        <f t="shared" si="2"/>
        <v>141312.5</v>
      </c>
      <c r="N13" s="78">
        <f t="shared" si="3"/>
        <v>178548.34375</v>
      </c>
    </row>
    <row r="14" spans="2:16" x14ac:dyDescent="0.25">
      <c r="B14" s="74" t="str">
        <f>CCU!B91</f>
        <v>2.5</v>
      </c>
      <c r="C14" s="75" t="str">
        <f>CCU!C91</f>
        <v>Concreto Armado (recomposição de piso)</v>
      </c>
      <c r="D14" s="76" t="str">
        <f>CCU!D91</f>
        <v>m²</v>
      </c>
      <c r="E14" s="76">
        <f>CCU!F91</f>
        <v>0</v>
      </c>
      <c r="F14" s="77">
        <v>25</v>
      </c>
      <c r="G14" s="77">
        <v>100</v>
      </c>
      <c r="H14" s="77">
        <f t="shared" si="4"/>
        <v>125</v>
      </c>
      <c r="I14" s="19">
        <f>CCU!H91</f>
        <v>174.35129999999998</v>
      </c>
      <c r="J14" s="19">
        <f>CCU!I91</f>
        <v>42.677999999999997</v>
      </c>
      <c r="K14" s="19">
        <f>CCU!J91</f>
        <v>217.02929999999998</v>
      </c>
      <c r="L14" s="19">
        <f t="shared" si="1"/>
        <v>274.21652054999998</v>
      </c>
      <c r="M14" s="19">
        <f t="shared" si="2"/>
        <v>27128.662499999999</v>
      </c>
      <c r="N14" s="78">
        <f t="shared" si="3"/>
        <v>34277.065068749995</v>
      </c>
    </row>
    <row r="15" spans="2:16" x14ac:dyDescent="0.25">
      <c r="B15" s="74" t="str">
        <f>CCU!B109</f>
        <v>2.6</v>
      </c>
      <c r="C15" s="75" t="str">
        <f>CCU!C109</f>
        <v>Concreto Simples (recomposição de piso)</v>
      </c>
      <c r="D15" s="76" t="str">
        <f>CCU!D109</f>
        <v>m²</v>
      </c>
      <c r="E15" s="76">
        <f>CCU!F109</f>
        <v>0</v>
      </c>
      <c r="F15" s="77">
        <v>200</v>
      </c>
      <c r="G15" s="77">
        <v>1100</v>
      </c>
      <c r="H15" s="77">
        <f t="shared" si="4"/>
        <v>1300</v>
      </c>
      <c r="I15" s="19">
        <f>CCU!H109</f>
        <v>133.07130000000001</v>
      </c>
      <c r="J15" s="19">
        <f>CCU!I109</f>
        <v>34.607999999999997</v>
      </c>
      <c r="K15" s="19">
        <f>CCU!J109</f>
        <v>167.67930000000001</v>
      </c>
      <c r="L15" s="19">
        <f t="shared" si="1"/>
        <v>211.86279555000002</v>
      </c>
      <c r="M15" s="19">
        <f t="shared" si="2"/>
        <v>217983.09000000003</v>
      </c>
      <c r="N15" s="78">
        <f t="shared" si="3"/>
        <v>275421.63421500003</v>
      </c>
    </row>
    <row r="16" spans="2:16" x14ac:dyDescent="0.25">
      <c r="B16" s="74" t="str">
        <f>CCU!B125</f>
        <v>2.7</v>
      </c>
      <c r="C16" s="75" t="str">
        <f>CCU!C125</f>
        <v>Lajota Cerâmica (recomposição)</v>
      </c>
      <c r="D16" s="76" t="str">
        <f>CCU!D125</f>
        <v>m²</v>
      </c>
      <c r="E16" s="76">
        <f>CCU!F125</f>
        <v>0</v>
      </c>
      <c r="F16" s="77">
        <v>50</v>
      </c>
      <c r="G16" s="77">
        <v>10</v>
      </c>
      <c r="H16" s="77">
        <f t="shared" si="4"/>
        <v>60</v>
      </c>
      <c r="I16" s="19">
        <f>CCU!H125</f>
        <v>102.70000000000002</v>
      </c>
      <c r="J16" s="19">
        <f>CCU!I125</f>
        <v>43.26</v>
      </c>
      <c r="K16" s="19">
        <f>CCU!J125</f>
        <v>145.96</v>
      </c>
      <c r="L16" s="19">
        <f t="shared" si="1"/>
        <v>184.42046000000002</v>
      </c>
      <c r="M16" s="19">
        <f t="shared" si="2"/>
        <v>8757.6</v>
      </c>
      <c r="N16" s="78">
        <f t="shared" si="3"/>
        <v>11065.227600000002</v>
      </c>
    </row>
    <row r="17" spans="2:14" x14ac:dyDescent="0.25">
      <c r="B17" s="74" t="str">
        <f>CCU!B139</f>
        <v>2.8</v>
      </c>
      <c r="C17" s="75" t="str">
        <f>CCU!C139</f>
        <v>Pedra Ardósia (recomposição)</v>
      </c>
      <c r="D17" s="76" t="str">
        <f>CCU!D139</f>
        <v>m²</v>
      </c>
      <c r="E17" s="76">
        <f>CCU!F139</f>
        <v>0</v>
      </c>
      <c r="F17" s="77">
        <v>10</v>
      </c>
      <c r="G17" s="77">
        <v>60</v>
      </c>
      <c r="H17" s="77">
        <f t="shared" si="4"/>
        <v>70</v>
      </c>
      <c r="I17" s="19">
        <f>CCU!H139</f>
        <v>154.05199999999999</v>
      </c>
      <c r="J17" s="19">
        <f>CCU!I139</f>
        <v>43.26</v>
      </c>
      <c r="K17" s="19">
        <f>CCU!J139</f>
        <v>197.31199999999998</v>
      </c>
      <c r="L17" s="19">
        <f t="shared" si="1"/>
        <v>249.30371199999999</v>
      </c>
      <c r="M17" s="19">
        <f t="shared" si="2"/>
        <v>13811.839999999998</v>
      </c>
      <c r="N17" s="78">
        <f t="shared" si="3"/>
        <v>17451.259839999999</v>
      </c>
    </row>
    <row r="18" spans="2:14" x14ac:dyDescent="0.25">
      <c r="B18" s="74" t="str">
        <f>CCU!B153</f>
        <v>2.9</v>
      </c>
      <c r="C18" s="75" t="str">
        <f>CCU!C153</f>
        <v>Ladrilho Hidráulico (recomposição)</v>
      </c>
      <c r="D18" s="76" t="str">
        <f>CCU!D153</f>
        <v>m²</v>
      </c>
      <c r="E18" s="76">
        <f>CCU!F153</f>
        <v>0</v>
      </c>
      <c r="F18" s="77">
        <v>10</v>
      </c>
      <c r="G18" s="77">
        <v>40</v>
      </c>
      <c r="H18" s="77">
        <f t="shared" si="4"/>
        <v>50</v>
      </c>
      <c r="I18" s="19">
        <f>CCU!H153</f>
        <v>191.68</v>
      </c>
      <c r="J18" s="19">
        <f>CCU!I153</f>
        <v>43.26</v>
      </c>
      <c r="K18" s="19">
        <f>CCU!J153</f>
        <v>234.94</v>
      </c>
      <c r="L18" s="19">
        <f t="shared" si="1"/>
        <v>296.84669000000002</v>
      </c>
      <c r="M18" s="19">
        <f t="shared" si="2"/>
        <v>11747</v>
      </c>
      <c r="N18" s="78">
        <f t="shared" si="3"/>
        <v>14842.334500000001</v>
      </c>
    </row>
    <row r="19" spans="2:14" x14ac:dyDescent="0.25">
      <c r="B19" s="74" t="str">
        <f>CCU!B167</f>
        <v>2.10</v>
      </c>
      <c r="C19" s="75" t="str">
        <f>CCU!C167</f>
        <v>Recomposição de Grama</v>
      </c>
      <c r="D19" s="76" t="str">
        <f>CCU!D167</f>
        <v>m²</v>
      </c>
      <c r="E19" s="76">
        <f>CCU!F167</f>
        <v>0</v>
      </c>
      <c r="F19" s="77">
        <v>200</v>
      </c>
      <c r="G19" s="77">
        <v>400</v>
      </c>
      <c r="H19" s="77">
        <f t="shared" si="4"/>
        <v>600</v>
      </c>
      <c r="I19" s="19">
        <f>CCU!H167</f>
        <v>79</v>
      </c>
      <c r="J19" s="19">
        <f>CCU!I167</f>
        <v>16.306799999999999</v>
      </c>
      <c r="K19" s="19">
        <f>CCU!J167</f>
        <v>95.306799999999996</v>
      </c>
      <c r="L19" s="19">
        <f t="shared" si="1"/>
        <v>120.42014180000001</v>
      </c>
      <c r="M19" s="19">
        <f t="shared" si="2"/>
        <v>57184.079999999994</v>
      </c>
      <c r="N19" s="78">
        <f t="shared" si="3"/>
        <v>72252.085080000004</v>
      </c>
    </row>
    <row r="20" spans="2:14" x14ac:dyDescent="0.25">
      <c r="B20" s="74" t="str">
        <f>CCU!B176</f>
        <v>2.11</v>
      </c>
      <c r="C20" s="75" t="str">
        <f>CCU!C176</f>
        <v>Cerâmica Esmaltada Acima 45 cm x 45 cm</v>
      </c>
      <c r="D20" s="76" t="str">
        <f>CCU!D176</f>
        <v>m²</v>
      </c>
      <c r="E20" s="76">
        <f>CCU!F176</f>
        <v>0</v>
      </c>
      <c r="F20" s="77">
        <v>60</v>
      </c>
      <c r="G20" s="77">
        <v>120</v>
      </c>
      <c r="H20" s="77">
        <f t="shared" si="4"/>
        <v>180</v>
      </c>
      <c r="I20" s="19">
        <f>CCU!H176</f>
        <v>135.07599999999999</v>
      </c>
      <c r="J20" s="19">
        <f>CCU!I176</f>
        <v>39.450000000000003</v>
      </c>
      <c r="K20" s="19">
        <f>CCU!J176</f>
        <v>174.52600000000001</v>
      </c>
      <c r="L20" s="19">
        <f t="shared" si="1"/>
        <v>220.51360100000002</v>
      </c>
      <c r="M20" s="19">
        <f t="shared" si="2"/>
        <v>31414.68</v>
      </c>
      <c r="N20" s="78">
        <f t="shared" si="3"/>
        <v>39692.448180000007</v>
      </c>
    </row>
    <row r="21" spans="2:14" x14ac:dyDescent="0.25">
      <c r="B21" s="74" t="str">
        <f>CCU!B190</f>
        <v>2.12</v>
      </c>
      <c r="C21" s="75" t="str">
        <f>CCU!C190</f>
        <v>Cerâmica Esmaltada Até 45 cm x 45 cm</v>
      </c>
      <c r="D21" s="76" t="str">
        <f>CCU!D190</f>
        <v>m²</v>
      </c>
      <c r="E21" s="76">
        <f>CCU!F190</f>
        <v>0</v>
      </c>
      <c r="F21" s="77">
        <v>100</v>
      </c>
      <c r="G21" s="77">
        <v>20</v>
      </c>
      <c r="H21" s="77">
        <f t="shared" si="4"/>
        <v>120</v>
      </c>
      <c r="I21" s="19">
        <f>CCU!H190</f>
        <v>111.22</v>
      </c>
      <c r="J21" s="19">
        <f>CCU!I190</f>
        <v>39.450000000000003</v>
      </c>
      <c r="K21" s="19">
        <f>CCU!J190</f>
        <v>150.67000000000002</v>
      </c>
      <c r="L21" s="19">
        <f t="shared" si="1"/>
        <v>190.37154500000003</v>
      </c>
      <c r="M21" s="19">
        <f t="shared" si="2"/>
        <v>18080.400000000001</v>
      </c>
      <c r="N21" s="78">
        <f t="shared" si="3"/>
        <v>22844.585400000004</v>
      </c>
    </row>
    <row r="22" spans="2:14" x14ac:dyDescent="0.25">
      <c r="B22" s="74" t="str">
        <f>CCU!B204</f>
        <v>2.13</v>
      </c>
      <c r="C22" s="75" t="str">
        <f>CCU!C204</f>
        <v>Piso Cimentado - Argamassa</v>
      </c>
      <c r="D22" s="76" t="str">
        <f>CCU!D204</f>
        <v>m²</v>
      </c>
      <c r="E22" s="76">
        <f>CCU!F204</f>
        <v>0</v>
      </c>
      <c r="F22" s="77">
        <v>200</v>
      </c>
      <c r="G22" s="77">
        <v>800</v>
      </c>
      <c r="H22" s="77">
        <f t="shared" si="4"/>
        <v>1000</v>
      </c>
      <c r="I22" s="19">
        <f>CCU!H204</f>
        <v>78.597530000000006</v>
      </c>
      <c r="J22" s="19">
        <f>CCU!I204</f>
        <v>21.63</v>
      </c>
      <c r="K22" s="19">
        <f>CCU!J204</f>
        <v>100.22753</v>
      </c>
      <c r="L22" s="19">
        <f t="shared" si="1"/>
        <v>126.63748415500001</v>
      </c>
      <c r="M22" s="19">
        <f t="shared" si="2"/>
        <v>100227.53</v>
      </c>
      <c r="N22" s="78">
        <f t="shared" si="3"/>
        <v>126637.48415500001</v>
      </c>
    </row>
    <row r="23" spans="2:14" ht="15.75" thickBot="1" x14ac:dyDescent="0.3">
      <c r="B23" s="79" t="str">
        <f>CCU!B217</f>
        <v>2.14</v>
      </c>
      <c r="C23" s="80" t="str">
        <f>CCU!C217</f>
        <v>Pedra Portuguesa</v>
      </c>
      <c r="D23" s="81" t="str">
        <f>CCU!D217</f>
        <v>m²</v>
      </c>
      <c r="E23" s="81">
        <f>CCU!F217</f>
        <v>0</v>
      </c>
      <c r="F23" s="82">
        <v>10</v>
      </c>
      <c r="G23" s="82">
        <v>10</v>
      </c>
      <c r="H23" s="77">
        <f t="shared" si="4"/>
        <v>20</v>
      </c>
      <c r="I23" s="20">
        <f>CCU!H217</f>
        <v>190.62</v>
      </c>
      <c r="J23" s="20">
        <f>CCU!I217</f>
        <v>35.973799999999997</v>
      </c>
      <c r="K23" s="20">
        <f>CCU!J217</f>
        <v>226.59379999999999</v>
      </c>
      <c r="L23" s="20">
        <f t="shared" si="1"/>
        <v>286.30126630000001</v>
      </c>
      <c r="M23" s="20">
        <f t="shared" si="2"/>
        <v>4531.8760000000002</v>
      </c>
      <c r="N23" s="83">
        <f t="shared" si="3"/>
        <v>5726.0253259999999</v>
      </c>
    </row>
    <row r="24" spans="2:14" x14ac:dyDescent="0.25">
      <c r="B24" s="87" t="str">
        <f>CCU!B232</f>
        <v>3.</v>
      </c>
      <c r="C24" s="88" t="str">
        <f>CCU!C232</f>
        <v>REMOÇÃO E RECOMPOSIÇÃO DE MEIO FIO</v>
      </c>
      <c r="D24" s="89"/>
      <c r="E24" s="89"/>
      <c r="F24" s="90"/>
      <c r="G24" s="90"/>
      <c r="H24" s="90"/>
      <c r="I24" s="91"/>
      <c r="J24" s="91"/>
      <c r="K24" s="91"/>
      <c r="L24" s="102" t="s">
        <v>351</v>
      </c>
      <c r="M24" s="100">
        <f>SUM(M25:M27)</f>
        <v>36739.021799999995</v>
      </c>
      <c r="N24" s="101">
        <f>SUM(N25:N27)</f>
        <v>46419.754044299996</v>
      </c>
    </row>
    <row r="25" spans="2:14" x14ac:dyDescent="0.25">
      <c r="B25" s="74" t="str">
        <f>CCU!B233</f>
        <v>3.1</v>
      </c>
      <c r="C25" s="75" t="str">
        <f>CCU!C233</f>
        <v>Meio-Fio de Concreto Bloco Sem Reaproveitamento</v>
      </c>
      <c r="D25" s="76" t="str">
        <f>CCU!D233</f>
        <v>m</v>
      </c>
      <c r="E25" s="76">
        <f>CCU!F233</f>
        <v>0</v>
      </c>
      <c r="F25" s="77">
        <v>150</v>
      </c>
      <c r="G25" s="77">
        <v>300</v>
      </c>
      <c r="H25" s="77">
        <f t="shared" ref="H25:H27" si="5">SUM(F25:G25)</f>
        <v>450</v>
      </c>
      <c r="I25" s="19">
        <f>CCU!H233</f>
        <v>42.599999999999994</v>
      </c>
      <c r="J25" s="19">
        <f>CCU!I233</f>
        <v>4.5884439999999991</v>
      </c>
      <c r="K25" s="19">
        <f>CCU!J233</f>
        <v>47.18844399999999</v>
      </c>
      <c r="L25" s="19">
        <f t="shared" ref="L25:L27" si="6">(I25*$L$4)+(J25*$N$4)</f>
        <v>59.622598994000001</v>
      </c>
      <c r="M25" s="19">
        <f>K25*H25</f>
        <v>21234.799799999997</v>
      </c>
      <c r="N25" s="78">
        <f>L25*H25</f>
        <v>26830.1695473</v>
      </c>
    </row>
    <row r="26" spans="2:14" x14ac:dyDescent="0.25">
      <c r="B26" s="74" t="str">
        <f>CCU!B245</f>
        <v>3.2</v>
      </c>
      <c r="C26" s="75" t="str">
        <f>CCU!C245</f>
        <v>Meio-Fio de Concreto Bloco Com Reaproveitamento</v>
      </c>
      <c r="D26" s="76" t="str">
        <f>CCU!D245</f>
        <v>m</v>
      </c>
      <c r="E26" s="76">
        <f>CCU!F245</f>
        <v>0</v>
      </c>
      <c r="F26" s="77">
        <v>50</v>
      </c>
      <c r="G26" s="77">
        <v>450</v>
      </c>
      <c r="H26" s="77">
        <f t="shared" si="5"/>
        <v>500</v>
      </c>
      <c r="I26" s="19">
        <f>CCU!H245</f>
        <v>23.439999999999998</v>
      </c>
      <c r="J26" s="19">
        <f>CCU!I245</f>
        <v>4.5884439999999991</v>
      </c>
      <c r="K26" s="19">
        <f>CCU!J245</f>
        <v>28.028443999999997</v>
      </c>
      <c r="L26" s="19">
        <f t="shared" si="6"/>
        <v>35.413938993999999</v>
      </c>
      <c r="M26" s="19">
        <f>K26*H26</f>
        <v>14014.221999999998</v>
      </c>
      <c r="N26" s="78">
        <f>L26*H26</f>
        <v>17706.969496999998</v>
      </c>
    </row>
    <row r="27" spans="2:14" ht="15.75" thickBot="1" x14ac:dyDescent="0.3">
      <c r="B27" s="79" t="str">
        <f>CCU!B256</f>
        <v>3.3</v>
      </c>
      <c r="C27" s="80" t="str">
        <f>CCU!C256</f>
        <v>Meio-Fio Boca de Lobo</v>
      </c>
      <c r="D27" s="81" t="str">
        <f>CCU!D256</f>
        <v>m</v>
      </c>
      <c r="E27" s="81" t="e">
        <f>CCU!#REF!</f>
        <v>#REF!</v>
      </c>
      <c r="F27" s="120">
        <v>5</v>
      </c>
      <c r="G27" s="120">
        <v>15</v>
      </c>
      <c r="H27" s="77">
        <f t="shared" si="5"/>
        <v>20</v>
      </c>
      <c r="I27" s="20">
        <f>CCU!H256</f>
        <v>44.375999999999998</v>
      </c>
      <c r="J27" s="20">
        <f>CCU!I256</f>
        <v>30.124000000000002</v>
      </c>
      <c r="K27" s="20">
        <f>CCU!J256</f>
        <v>74.5</v>
      </c>
      <c r="L27" s="20">
        <f t="shared" si="6"/>
        <v>94.130750000000006</v>
      </c>
      <c r="M27" s="20">
        <f>K27*H27</f>
        <v>1490</v>
      </c>
      <c r="N27" s="83">
        <f>L27*H27</f>
        <v>1882.6150000000002</v>
      </c>
    </row>
    <row r="28" spans="2:14" x14ac:dyDescent="0.25">
      <c r="B28" s="87" t="str">
        <f>CCU!B264</f>
        <v>4.</v>
      </c>
      <c r="C28" s="88" t="str">
        <f>CCU!C264</f>
        <v>CAIXAS</v>
      </c>
      <c r="D28" s="89"/>
      <c r="E28" s="89"/>
      <c r="F28" s="90"/>
      <c r="G28" s="90"/>
      <c r="H28" s="90"/>
      <c r="I28" s="91"/>
      <c r="J28" s="91"/>
      <c r="K28" s="91"/>
      <c r="L28" s="102" t="s">
        <v>351</v>
      </c>
      <c r="M28" s="100">
        <f>SUM(M29:M29)</f>
        <v>75529.333333333328</v>
      </c>
      <c r="N28" s="101">
        <f>SUM(N29:N29)</f>
        <v>95431.312666666679</v>
      </c>
    </row>
    <row r="29" spans="2:14" ht="15.75" thickBot="1" x14ac:dyDescent="0.3">
      <c r="B29" s="79" t="str">
        <f>CCU!B265</f>
        <v>4.1</v>
      </c>
      <c r="C29" s="80" t="str">
        <f>CCU!C265</f>
        <v>Alvenaria de Caixas - Pedra Grês</v>
      </c>
      <c r="D29" s="81" t="str">
        <f>CCU!D265</f>
        <v>m²</v>
      </c>
      <c r="E29" s="81">
        <f>CCU!F265</f>
        <v>0</v>
      </c>
      <c r="F29" s="82">
        <v>100</v>
      </c>
      <c r="G29" s="82">
        <v>200</v>
      </c>
      <c r="H29" s="77">
        <f t="shared" ref="H29" si="7">SUM(F29:G29)</f>
        <v>300</v>
      </c>
      <c r="I29" s="20">
        <f>CCU!H265</f>
        <v>222.92444444444442</v>
      </c>
      <c r="J29" s="20">
        <f>CCU!I265</f>
        <v>28.84</v>
      </c>
      <c r="K29" s="20">
        <f>CCU!J265</f>
        <v>251.76444444444442</v>
      </c>
      <c r="L29" s="20">
        <f>(I29*$L$4)+(J29*$N$4)</f>
        <v>318.10437555555558</v>
      </c>
      <c r="M29" s="20">
        <f>K29*H29</f>
        <v>75529.333333333328</v>
      </c>
      <c r="N29" s="83">
        <f>L29*H29</f>
        <v>95431.312666666679</v>
      </c>
    </row>
    <row r="30" spans="2:14" x14ac:dyDescent="0.25">
      <c r="B30" s="87" t="str">
        <f>CCU!B279</f>
        <v>5.</v>
      </c>
      <c r="C30" s="88" t="str">
        <f>CCU!C279</f>
        <v>TAMPAS</v>
      </c>
      <c r="D30" s="89"/>
      <c r="E30" s="89"/>
      <c r="F30" s="90"/>
      <c r="G30" s="90"/>
      <c r="H30" s="90"/>
      <c r="I30" s="91"/>
      <c r="J30" s="91"/>
      <c r="K30" s="91"/>
      <c r="L30" s="102" t="s">
        <v>351</v>
      </c>
      <c r="M30" s="100">
        <f>SUM(M31:M42)</f>
        <v>250426.42621829725</v>
      </c>
      <c r="N30" s="101">
        <f>SUM(N31:N42)</f>
        <v>316413.78952681855</v>
      </c>
    </row>
    <row r="31" spans="2:14" x14ac:dyDescent="0.25">
      <c r="B31" s="74" t="str">
        <f>CCU!B280</f>
        <v>5.1</v>
      </c>
      <c r="C31" s="75" t="str">
        <f>CCU!C280</f>
        <v>Tampa de Concreto 0,40x0,40 Cega</v>
      </c>
      <c r="D31" s="76" t="str">
        <f>CCU!D280</f>
        <v>un</v>
      </c>
      <c r="E31" s="76">
        <f>CCU!F280</f>
        <v>0</v>
      </c>
      <c r="F31" s="77">
        <v>4</v>
      </c>
      <c r="G31" s="77">
        <v>6</v>
      </c>
      <c r="H31" s="77">
        <f t="shared" ref="H31:H42" si="8">SUM(F31:G31)</f>
        <v>10</v>
      </c>
      <c r="I31" s="19">
        <f>CCU!H280</f>
        <v>110.07419999999999</v>
      </c>
      <c r="J31" s="19">
        <f>CCU!I280</f>
        <v>17.109999892399998</v>
      </c>
      <c r="K31" s="19">
        <f>SUM(I31:J31)</f>
        <v>127.18419989239999</v>
      </c>
      <c r="L31" s="19">
        <f t="shared" ref="L31:L42" si="9">(I31*$L$4)+(J31*$N$4)</f>
        <v>160.69723656404739</v>
      </c>
      <c r="M31" s="19">
        <f t="shared" ref="M31:M42" si="10">K31*H31</f>
        <v>1271.8419989239999</v>
      </c>
      <c r="N31" s="78">
        <f t="shared" ref="N31:N42" si="11">L31*H31</f>
        <v>1606.972365640474</v>
      </c>
    </row>
    <row r="32" spans="2:14" x14ac:dyDescent="0.25">
      <c r="B32" s="74" t="str">
        <f>CCU!B295</f>
        <v>5.2</v>
      </c>
      <c r="C32" s="75" t="str">
        <f>CCU!C295</f>
        <v>Tampa de Concreto 0,40x0,40 Para Registro</v>
      </c>
      <c r="D32" s="76" t="str">
        <f>CCU!D295</f>
        <v>un</v>
      </c>
      <c r="E32" s="76">
        <f>CCU!F295</f>
        <v>0</v>
      </c>
      <c r="F32" s="77">
        <v>10</v>
      </c>
      <c r="G32" s="77">
        <v>20</v>
      </c>
      <c r="H32" s="77">
        <f t="shared" si="8"/>
        <v>30</v>
      </c>
      <c r="I32" s="19">
        <f>CCU!H295</f>
        <v>178.55074000000002</v>
      </c>
      <c r="J32" s="19">
        <f>CCU!I295</f>
        <v>17.109999892399998</v>
      </c>
      <c r="K32" s="19">
        <f>CCU!J295</f>
        <v>195.66073989240002</v>
      </c>
      <c r="L32" s="19">
        <f t="shared" si="9"/>
        <v>247.21734485404741</v>
      </c>
      <c r="M32" s="19">
        <f t="shared" si="10"/>
        <v>5869.8221967720001</v>
      </c>
      <c r="N32" s="78">
        <f t="shared" si="11"/>
        <v>7416.5203456214222</v>
      </c>
    </row>
    <row r="33" spans="2:14" x14ac:dyDescent="0.25">
      <c r="B33" s="74" t="str">
        <f>CCU!B312</f>
        <v>5.3</v>
      </c>
      <c r="C33" s="75" t="str">
        <f>CCU!C312</f>
        <v>Tampa de Concreto 1,20x1,20 Cega</v>
      </c>
      <c r="D33" s="76" t="str">
        <f>CCU!D312</f>
        <v>un</v>
      </c>
      <c r="E33" s="76">
        <f>CCU!F312</f>
        <v>0</v>
      </c>
      <c r="F33" s="77">
        <v>5</v>
      </c>
      <c r="G33" s="77">
        <v>10</v>
      </c>
      <c r="H33" s="77">
        <f t="shared" si="8"/>
        <v>15</v>
      </c>
      <c r="I33" s="19">
        <f>CCU!H312</f>
        <v>587.46751999999992</v>
      </c>
      <c r="J33" s="19">
        <f>CCU!I312</f>
        <v>41.54</v>
      </c>
      <c r="K33" s="19">
        <f>CCU!J312</f>
        <v>629.00751999999989</v>
      </c>
      <c r="L33" s="19">
        <f t="shared" si="9"/>
        <v>794.75100151999993</v>
      </c>
      <c r="M33" s="19">
        <f t="shared" si="10"/>
        <v>9435.112799999999</v>
      </c>
      <c r="N33" s="78">
        <f t="shared" si="11"/>
        <v>11921.265022799998</v>
      </c>
    </row>
    <row r="34" spans="2:14" x14ac:dyDescent="0.25">
      <c r="B34" s="74" t="str">
        <f>CCU!B330</f>
        <v>5.4</v>
      </c>
      <c r="C34" s="75" t="str">
        <f>CCU!C330</f>
        <v>Tampa de Concreto (1,20x1,20 ) M p/ Registro</v>
      </c>
      <c r="D34" s="76" t="str">
        <f>CCU!D330</f>
        <v>un</v>
      </c>
      <c r="E34" s="76">
        <f>CCU!F330</f>
        <v>0</v>
      </c>
      <c r="F34" s="77">
        <v>5</v>
      </c>
      <c r="G34" s="77">
        <v>15</v>
      </c>
      <c r="H34" s="77">
        <f t="shared" si="8"/>
        <v>20</v>
      </c>
      <c r="I34" s="19">
        <f>CCU!H330</f>
        <v>660.77251999999999</v>
      </c>
      <c r="J34" s="19">
        <f>CCU!I330</f>
        <v>41.54</v>
      </c>
      <c r="K34" s="19">
        <f>CCU!J330</f>
        <v>702.31251999999995</v>
      </c>
      <c r="L34" s="19">
        <f t="shared" si="9"/>
        <v>887.37186901999996</v>
      </c>
      <c r="M34" s="19">
        <f t="shared" si="10"/>
        <v>14046.250399999999</v>
      </c>
      <c r="N34" s="78">
        <f t="shared" si="11"/>
        <v>17747.437380399999</v>
      </c>
    </row>
    <row r="35" spans="2:14" x14ac:dyDescent="0.25">
      <c r="B35" s="74" t="s">
        <v>61</v>
      </c>
      <c r="C35" s="75" t="str">
        <f>CCU!C349</f>
        <v>Tampa de Concreto 1,60x1,60 Cega</v>
      </c>
      <c r="D35" s="76" t="str">
        <f>CCU!D349</f>
        <v>un</v>
      </c>
      <c r="E35" s="76">
        <f>CCU!F349</f>
        <v>0</v>
      </c>
      <c r="F35" s="77">
        <v>4</v>
      </c>
      <c r="G35" s="77">
        <v>6</v>
      </c>
      <c r="H35" s="77">
        <f t="shared" si="8"/>
        <v>10</v>
      </c>
      <c r="I35" s="19">
        <f>CCU!H349</f>
        <v>1229.4627999999998</v>
      </c>
      <c r="J35" s="19">
        <f>CCU!I349</f>
        <v>36.049999999999997</v>
      </c>
      <c r="K35" s="19">
        <f>CCU!J349</f>
        <v>1265.5127999999997</v>
      </c>
      <c r="L35" s="19">
        <f t="shared" si="9"/>
        <v>1598.9754227999999</v>
      </c>
      <c r="M35" s="19">
        <f t="shared" si="10"/>
        <v>12655.127999999997</v>
      </c>
      <c r="N35" s="78">
        <f t="shared" si="11"/>
        <v>15989.754228</v>
      </c>
    </row>
    <row r="36" spans="2:14" ht="14.25" customHeight="1" x14ac:dyDescent="0.25">
      <c r="B36" s="74" t="s">
        <v>63</v>
      </c>
      <c r="C36" s="75" t="str">
        <f>CCU!C367</f>
        <v>Tampa de Concreto 1,60x1,60 COM TAMPÃO F°F° DIAM. 600MM</v>
      </c>
      <c r="D36" s="76" t="str">
        <f>CCU!D367</f>
        <v>un</v>
      </c>
      <c r="E36" s="76">
        <f>CCU!E367</f>
        <v>0</v>
      </c>
      <c r="F36" s="77">
        <v>3</v>
      </c>
      <c r="G36" s="77">
        <v>15</v>
      </c>
      <c r="H36" s="77">
        <f t="shared" si="8"/>
        <v>18</v>
      </c>
      <c r="I36" s="19">
        <f>CCU!H367</f>
        <v>1864.9927999999998</v>
      </c>
      <c r="J36" s="19">
        <f>CCU!I367</f>
        <v>36.049999999999997</v>
      </c>
      <c r="K36" s="19">
        <f>CCU!J367</f>
        <v>1901.0427999999997</v>
      </c>
      <c r="L36" s="19">
        <f t="shared" si="9"/>
        <v>2401.9675778000001</v>
      </c>
      <c r="M36" s="19">
        <f t="shared" si="10"/>
        <v>34218.770399999994</v>
      </c>
      <c r="N36" s="78">
        <f t="shared" si="11"/>
        <v>43235.416400400005</v>
      </c>
    </row>
    <row r="37" spans="2:14" x14ac:dyDescent="0.25">
      <c r="B37" s="74" t="str">
        <f>CCU!B386</f>
        <v>5.7</v>
      </c>
      <c r="C37" s="75" t="str">
        <f>CCU!C386</f>
        <v>Tampa de Concreto 0,60x1,20 Cega (Boca de Lobo)</v>
      </c>
      <c r="D37" s="76" t="str">
        <f>CCU!D386</f>
        <v>un</v>
      </c>
      <c r="E37" s="76">
        <f>CCU!F386</f>
        <v>0</v>
      </c>
      <c r="F37" s="77">
        <v>3</v>
      </c>
      <c r="G37" s="77">
        <v>10</v>
      </c>
      <c r="H37" s="77">
        <f t="shared" si="8"/>
        <v>13</v>
      </c>
      <c r="I37" s="19">
        <f>CCU!H386</f>
        <v>155.57274000000001</v>
      </c>
      <c r="J37" s="19">
        <f>CCU!I386</f>
        <v>17.109999892399998</v>
      </c>
      <c r="K37" s="19">
        <f>CCU!J386</f>
        <v>172.68273989240001</v>
      </c>
      <c r="L37" s="19">
        <f t="shared" si="9"/>
        <v>218.18464185404741</v>
      </c>
      <c r="M37" s="19">
        <f t="shared" si="10"/>
        <v>2244.8756186012001</v>
      </c>
      <c r="N37" s="78">
        <f t="shared" si="11"/>
        <v>2836.4003441026161</v>
      </c>
    </row>
    <row r="38" spans="2:14" ht="15" customHeight="1" x14ac:dyDescent="0.25">
      <c r="B38" s="74" t="str">
        <f>CCU!B401</f>
        <v>5.8</v>
      </c>
      <c r="C38" s="75" t="str">
        <f>CCU!C401</f>
        <v>Tampa de Concreto 2,00x2,00 Com Tampão Articulado 900MM</v>
      </c>
      <c r="D38" s="76" t="str">
        <f>CCU!D401</f>
        <v>un</v>
      </c>
      <c r="E38" s="76">
        <f>CCU!F401</f>
        <v>0</v>
      </c>
      <c r="F38" s="77">
        <v>3</v>
      </c>
      <c r="G38" s="77">
        <v>5</v>
      </c>
      <c r="H38" s="77">
        <f t="shared" si="8"/>
        <v>8</v>
      </c>
      <c r="I38" s="19">
        <f>CCU!H401</f>
        <v>5002.9536724000009</v>
      </c>
      <c r="J38" s="19">
        <f>CCU!I401</f>
        <v>57.68</v>
      </c>
      <c r="K38" s="19">
        <f>CCU!J401</f>
        <v>5060.6336724000012</v>
      </c>
      <c r="L38" s="19">
        <f t="shared" si="9"/>
        <v>6394.1106450774014</v>
      </c>
      <c r="M38" s="19">
        <f t="shared" si="10"/>
        <v>40485.069379200009</v>
      </c>
      <c r="N38" s="78">
        <f t="shared" si="11"/>
        <v>51152.885160619211</v>
      </c>
    </row>
    <row r="39" spans="2:14" ht="15" customHeight="1" x14ac:dyDescent="0.25">
      <c r="B39" s="74" t="str">
        <f>CCU!B419</f>
        <v>5.9</v>
      </c>
      <c r="C39" s="75" t="str">
        <f>CCU!C419</f>
        <v>Tampa de Concreto 2,00x2,00 Com Tampão Articulado 600MM</v>
      </c>
      <c r="D39" s="76" t="str">
        <f>CCU!D419</f>
        <v>un</v>
      </c>
      <c r="E39" s="76">
        <f>CCU!F419</f>
        <v>0</v>
      </c>
      <c r="F39" s="121">
        <v>2</v>
      </c>
      <c r="G39" s="121">
        <v>15</v>
      </c>
      <c r="H39" s="77">
        <f t="shared" si="8"/>
        <v>17</v>
      </c>
      <c r="I39" s="19">
        <f>CCU!H419</f>
        <v>3641.4095544000002</v>
      </c>
      <c r="J39" s="19">
        <f>CCU!I419</f>
        <v>57.68</v>
      </c>
      <c r="K39" s="19">
        <f>CCU!J419</f>
        <v>3699.0895544</v>
      </c>
      <c r="L39" s="19">
        <f t="shared" si="9"/>
        <v>4673.7996519844</v>
      </c>
      <c r="M39" s="19">
        <f t="shared" si="10"/>
        <v>62884.522424800001</v>
      </c>
      <c r="N39" s="78">
        <f t="shared" si="11"/>
        <v>79454.594083734803</v>
      </c>
    </row>
    <row r="40" spans="2:14" ht="15" customHeight="1" x14ac:dyDescent="0.25">
      <c r="B40" s="74" t="str">
        <f>CCU!B437</f>
        <v>5.10</v>
      </c>
      <c r="C40" s="75" t="str">
        <f>CCU!C437</f>
        <v>Tampas Especiais em Concreto Armado (DIMENSIODADA EM M³)</v>
      </c>
      <c r="D40" s="76" t="str">
        <f>CCU!D437</f>
        <v>m³</v>
      </c>
      <c r="E40" s="76">
        <f>CCU!F437</f>
        <v>0</v>
      </c>
      <c r="F40" s="121">
        <v>2</v>
      </c>
      <c r="G40" s="121">
        <v>8</v>
      </c>
      <c r="H40" s="77">
        <f t="shared" si="8"/>
        <v>10</v>
      </c>
      <c r="I40" s="19">
        <f>CCU!H437</f>
        <v>4112.4182999999994</v>
      </c>
      <c r="J40" s="19">
        <f>CCU!I437</f>
        <v>57.68</v>
      </c>
      <c r="K40" s="19">
        <f>CCU!J437</f>
        <v>4170.0982999999997</v>
      </c>
      <c r="L40" s="19">
        <f t="shared" si="9"/>
        <v>5268.9192020499995</v>
      </c>
      <c r="M40" s="19">
        <f t="shared" si="10"/>
        <v>41700.982999999993</v>
      </c>
      <c r="N40" s="78">
        <f t="shared" si="11"/>
        <v>52689.192020499991</v>
      </c>
    </row>
    <row r="41" spans="2:14" ht="15" customHeight="1" x14ac:dyDescent="0.25">
      <c r="B41" s="74" t="str">
        <f>CCU!B454</f>
        <v>5.11</v>
      </c>
      <c r="C41" s="75" t="str">
        <f>CCU!C454</f>
        <v>Tampão F°F° Diametro 900mm  (AVULSO)</v>
      </c>
      <c r="D41" s="76" t="str">
        <f>CCU!D454</f>
        <v>un</v>
      </c>
      <c r="E41" s="76">
        <f>CCU!E454</f>
        <v>0</v>
      </c>
      <c r="F41" s="121">
        <v>2</v>
      </c>
      <c r="G41" s="121">
        <v>5</v>
      </c>
      <c r="H41" s="77">
        <f t="shared" si="8"/>
        <v>7</v>
      </c>
      <c r="I41" s="19">
        <f>CCU!H454</f>
        <v>1923.6834999999999</v>
      </c>
      <c r="J41" s="19">
        <f>CCU!I454</f>
        <v>101.24650000000001</v>
      </c>
      <c r="K41" s="19">
        <f>CCU!J454</f>
        <v>2024.9299999999998</v>
      </c>
      <c r="L41" s="19">
        <f t="shared" si="9"/>
        <v>2558.4990550000002</v>
      </c>
      <c r="M41" s="19">
        <f t="shared" si="10"/>
        <v>14174.509999999998</v>
      </c>
      <c r="N41" s="78">
        <f t="shared" si="11"/>
        <v>17909.493385000002</v>
      </c>
    </row>
    <row r="42" spans="2:14" ht="15" customHeight="1" thickBot="1" x14ac:dyDescent="0.3">
      <c r="B42" s="79" t="str">
        <f>CCU!B461</f>
        <v>5.12</v>
      </c>
      <c r="C42" s="80" t="str">
        <f>CCU!C461</f>
        <v>Tampão F°F° Diametro 600mm  (AVULSO)</v>
      </c>
      <c r="D42" s="81" t="str">
        <f>CCU!D461</f>
        <v>un</v>
      </c>
      <c r="E42" s="81">
        <f>CCU!E461</f>
        <v>0</v>
      </c>
      <c r="F42" s="120">
        <v>3</v>
      </c>
      <c r="G42" s="120">
        <v>15</v>
      </c>
      <c r="H42" s="77">
        <f t="shared" si="8"/>
        <v>18</v>
      </c>
      <c r="I42" s="20">
        <f>CCU!H461</f>
        <v>603.75349999999992</v>
      </c>
      <c r="J42" s="19">
        <f>CCU!I461</f>
        <v>31.776499999999999</v>
      </c>
      <c r="K42" s="20">
        <f>CCU!J461</f>
        <v>635.53</v>
      </c>
      <c r="L42" s="20">
        <f t="shared" si="9"/>
        <v>802.99215499999991</v>
      </c>
      <c r="M42" s="20">
        <f t="shared" si="10"/>
        <v>11439.539999999999</v>
      </c>
      <c r="N42" s="83">
        <f t="shared" si="11"/>
        <v>14453.858789999998</v>
      </c>
    </row>
    <row r="43" spans="2:14" ht="15" customHeight="1" x14ac:dyDescent="0.25">
      <c r="B43" s="87" t="str">
        <f>CCU!B469</f>
        <v>6.</v>
      </c>
      <c r="C43" s="88" t="str">
        <f>CCU!C469</f>
        <v>ESCAVAÇÃO E ESCORAMENTOS DE SOLOS</v>
      </c>
      <c r="D43" s="89"/>
      <c r="E43" s="89"/>
      <c r="F43" s="90"/>
      <c r="G43" s="90"/>
      <c r="H43" s="90"/>
      <c r="I43" s="91"/>
      <c r="J43" s="91"/>
      <c r="K43" s="91"/>
      <c r="L43" s="102" t="s">
        <v>351</v>
      </c>
      <c r="M43" s="100">
        <f>SUM(M44:M49)</f>
        <v>43459.58</v>
      </c>
      <c r="N43" s="101">
        <f>SUM(N44:N49)</f>
        <v>54911.179330000006</v>
      </c>
    </row>
    <row r="44" spans="2:14" ht="15" customHeight="1" x14ac:dyDescent="0.25">
      <c r="B44" s="74" t="str">
        <f>CCU!B470</f>
        <v>6.1</v>
      </c>
      <c r="C44" s="75" t="str">
        <f>CCU!C470</f>
        <v>Escavação Manual em solo mole Até 1,5 m</v>
      </c>
      <c r="D44" s="76" t="str">
        <f>CCU!D470</f>
        <v>m³</v>
      </c>
      <c r="E44" s="76">
        <f>CCU!F470</f>
        <v>0</v>
      </c>
      <c r="F44" s="77">
        <v>10</v>
      </c>
      <c r="G44" s="77">
        <v>18</v>
      </c>
      <c r="H44" s="77">
        <f t="shared" ref="H44:H49" si="12">SUM(F44:G44)</f>
        <v>28</v>
      </c>
      <c r="I44" s="19">
        <f>CCU!H470</f>
        <v>10.170000000000002</v>
      </c>
      <c r="J44" s="19">
        <f>CCU!I470</f>
        <v>40.680000000000007</v>
      </c>
      <c r="K44" s="19">
        <f>CCU!J470</f>
        <v>50.850000000000009</v>
      </c>
      <c r="L44" s="19">
        <f t="shared" ref="L44:L49" si="13">(I44*$L$4)+(J44*$N$4)</f>
        <v>64.248975000000016</v>
      </c>
      <c r="M44" s="19">
        <f t="shared" ref="M44:M49" si="14">K44*H44</f>
        <v>1423.8000000000002</v>
      </c>
      <c r="N44" s="78">
        <f t="shared" ref="N44:N49" si="15">L44*H44</f>
        <v>1798.9713000000004</v>
      </c>
    </row>
    <row r="45" spans="2:14" ht="15" customHeight="1" x14ac:dyDescent="0.25">
      <c r="B45" s="74" t="str">
        <f>CCU!B477</f>
        <v>6.2</v>
      </c>
      <c r="C45" s="75" t="str">
        <f>CCU!C477</f>
        <v>Escavação Mecanizada em terra até 1,5 m profundidade</v>
      </c>
      <c r="D45" s="76" t="str">
        <f>CCU!D477</f>
        <v>m³</v>
      </c>
      <c r="E45" s="76">
        <f>CCU!E477</f>
        <v>0</v>
      </c>
      <c r="F45" s="77">
        <v>50</v>
      </c>
      <c r="G45" s="77">
        <v>50</v>
      </c>
      <c r="H45" s="77">
        <f t="shared" si="12"/>
        <v>100</v>
      </c>
      <c r="I45" s="19">
        <f>CCU!H477</f>
        <v>5.2880000000000003</v>
      </c>
      <c r="J45" s="19">
        <f>CCU!I477</f>
        <v>1.3220000000000001</v>
      </c>
      <c r="K45" s="19">
        <f>CCU!J477</f>
        <v>6.61</v>
      </c>
      <c r="L45" s="19">
        <f t="shared" si="13"/>
        <v>8.3517350000000015</v>
      </c>
      <c r="M45" s="19">
        <f t="shared" si="14"/>
        <v>661</v>
      </c>
      <c r="N45" s="78">
        <f t="shared" si="15"/>
        <v>835.1735000000001</v>
      </c>
    </row>
    <row r="46" spans="2:14" ht="15" customHeight="1" x14ac:dyDescent="0.25">
      <c r="B46" s="74" t="str">
        <f>CCU!B484</f>
        <v>6.3</v>
      </c>
      <c r="C46" s="75" t="str">
        <f>CCU!C484</f>
        <v>Escavação Mecanizada em terra maior que 1,5 m profundidade</v>
      </c>
      <c r="D46" s="76" t="str">
        <f>CCU!D484</f>
        <v>m³</v>
      </c>
      <c r="E46" s="76">
        <f>CCU!E478</f>
        <v>0</v>
      </c>
      <c r="F46" s="77">
        <v>0</v>
      </c>
      <c r="G46" s="77">
        <v>50</v>
      </c>
      <c r="H46" s="77">
        <f t="shared" si="12"/>
        <v>50</v>
      </c>
      <c r="I46" s="19">
        <f>CCU!H484</f>
        <v>7.4319999999999995</v>
      </c>
      <c r="J46" s="19">
        <f>CCU!I484</f>
        <v>1.8579999999999999</v>
      </c>
      <c r="K46" s="19">
        <f>CCU!J484</f>
        <v>9.2899999999999991</v>
      </c>
      <c r="L46" s="19">
        <f t="shared" si="13"/>
        <v>11.737914999999999</v>
      </c>
      <c r="M46" s="19">
        <f t="shared" si="14"/>
        <v>464.49999999999994</v>
      </c>
      <c r="N46" s="78">
        <f t="shared" si="15"/>
        <v>586.89574999999991</v>
      </c>
    </row>
    <row r="47" spans="2:14" ht="15" customHeight="1" x14ac:dyDescent="0.25">
      <c r="B47" s="74" t="str">
        <f>CCU!B491</f>
        <v>6.4</v>
      </c>
      <c r="C47" s="75" t="str">
        <f>CCU!C491</f>
        <v>Escoramento de valas com pranchoes metálicos</v>
      </c>
      <c r="D47" s="76" t="str">
        <f>CCU!D491</f>
        <v>m²</v>
      </c>
      <c r="E47" s="76">
        <f>CCU!E491</f>
        <v>0</v>
      </c>
      <c r="F47" s="77">
        <v>100</v>
      </c>
      <c r="G47" s="77">
        <v>400</v>
      </c>
      <c r="H47" s="77">
        <f t="shared" si="12"/>
        <v>500</v>
      </c>
      <c r="I47" s="19">
        <f>CCU!H491</f>
        <v>66.0535</v>
      </c>
      <c r="J47" s="19">
        <f>CCU!I491</f>
        <v>11.656499999999999</v>
      </c>
      <c r="K47" s="19">
        <f>CCU!J491</f>
        <v>77.709999999999994</v>
      </c>
      <c r="L47" s="19">
        <f t="shared" si="13"/>
        <v>98.186585000000008</v>
      </c>
      <c r="M47" s="19">
        <f t="shared" si="14"/>
        <v>38855</v>
      </c>
      <c r="N47" s="78">
        <f t="shared" si="15"/>
        <v>49093.292500000003</v>
      </c>
    </row>
    <row r="48" spans="2:14" ht="15" customHeight="1" x14ac:dyDescent="0.25">
      <c r="B48" s="74" t="str">
        <f>CCU!B498</f>
        <v>6.5</v>
      </c>
      <c r="C48" s="75" t="str">
        <f>CCU!C498</f>
        <v>Reaterro Manual com apiloamento mecânico</v>
      </c>
      <c r="D48" s="76" t="str">
        <f>CCU!D498</f>
        <v>m³</v>
      </c>
      <c r="E48" s="76">
        <f>CCU!E498</f>
        <v>0</v>
      </c>
      <c r="F48" s="77">
        <v>10</v>
      </c>
      <c r="G48" s="77">
        <v>36</v>
      </c>
      <c r="H48" s="77">
        <f t="shared" si="12"/>
        <v>46</v>
      </c>
      <c r="I48" s="19">
        <f>CCU!H498</f>
        <v>21.384</v>
      </c>
      <c r="J48" s="19">
        <f>CCU!I498</f>
        <v>5.3460000000000001</v>
      </c>
      <c r="K48" s="19">
        <f>CCU!J498</f>
        <v>26.73</v>
      </c>
      <c r="L48" s="19">
        <f t="shared" si="13"/>
        <v>33.773355000000002</v>
      </c>
      <c r="M48" s="19">
        <f t="shared" si="14"/>
        <v>1229.58</v>
      </c>
      <c r="N48" s="78">
        <f t="shared" si="15"/>
        <v>1553.5743300000001</v>
      </c>
    </row>
    <row r="49" spans="2:14" ht="15" customHeight="1" thickBot="1" x14ac:dyDescent="0.3">
      <c r="B49" s="79" t="str">
        <f>CCU!B505</f>
        <v>6.6</v>
      </c>
      <c r="C49" s="80" t="str">
        <f>CCU!C505</f>
        <v>Reaterro Manual sem apiloamento</v>
      </c>
      <c r="D49" s="81" t="str">
        <f>CCU!D505</f>
        <v>m³</v>
      </c>
      <c r="E49" s="81">
        <f>CCU!E505</f>
        <v>0</v>
      </c>
      <c r="F49" s="82">
        <v>10</v>
      </c>
      <c r="G49" s="82">
        <v>36</v>
      </c>
      <c r="H49" s="77">
        <f t="shared" si="12"/>
        <v>46</v>
      </c>
      <c r="I49" s="20">
        <f>CCU!H505</f>
        <v>15.257499999999999</v>
      </c>
      <c r="J49" s="20">
        <f>CCU!I505</f>
        <v>2.6924999999999999</v>
      </c>
      <c r="K49" s="20">
        <f>CCU!J505</f>
        <v>17.95</v>
      </c>
      <c r="L49" s="20">
        <f t="shared" si="13"/>
        <v>22.679824999999997</v>
      </c>
      <c r="M49" s="20">
        <f t="shared" si="14"/>
        <v>825.69999999999993</v>
      </c>
      <c r="N49" s="83">
        <f t="shared" si="15"/>
        <v>1043.2719499999998</v>
      </c>
    </row>
    <row r="50" spans="2:14" ht="15" customHeight="1" x14ac:dyDescent="0.25">
      <c r="B50" s="87" t="str">
        <f>CCU!B513</f>
        <v>7.</v>
      </c>
      <c r="C50" s="88" t="str">
        <f>CCU!C513</f>
        <v>RECOMPOSIÇÕES EM REDES DE ESGOTAMENTO PLUVIAL E CLOACAL</v>
      </c>
      <c r="D50" s="89"/>
      <c r="E50" s="89"/>
      <c r="F50" s="90"/>
      <c r="G50" s="90"/>
      <c r="H50" s="90"/>
      <c r="I50" s="91"/>
      <c r="J50" s="91"/>
      <c r="K50" s="91"/>
      <c r="L50" s="102" t="s">
        <v>351</v>
      </c>
      <c r="M50" s="100">
        <f>SUM(M51:M61)</f>
        <v>35842.158000000003</v>
      </c>
      <c r="N50" s="101">
        <f>SUM(N51:N61)</f>
        <v>45286.566633000002</v>
      </c>
    </row>
    <row r="51" spans="2:14" ht="15" customHeight="1" x14ac:dyDescent="0.25">
      <c r="B51" s="74" t="str">
        <f>CCU!B514</f>
        <v>7.1</v>
      </c>
      <c r="C51" s="75" t="str">
        <f>CCU!C514</f>
        <v>Caixa de Inspeção de Passeio DN 600 Prof=0,60m Sem Tampa</v>
      </c>
      <c r="D51" s="76" t="str">
        <f>CCU!D514</f>
        <v>un</v>
      </c>
      <c r="E51" s="76">
        <f>CCU!F514</f>
        <v>0</v>
      </c>
      <c r="F51" s="77">
        <v>0</v>
      </c>
      <c r="G51" s="77">
        <v>20</v>
      </c>
      <c r="H51" s="77">
        <f t="shared" ref="H51:H60" si="16">SUM(F51:G51)</f>
        <v>20</v>
      </c>
      <c r="I51" s="19">
        <f>CCU!H514</f>
        <v>377.39064999999999</v>
      </c>
      <c r="J51" s="19">
        <f>CCU!I514</f>
        <v>66.598349999999996</v>
      </c>
      <c r="K51" s="19">
        <f>CCU!J514</f>
        <v>443.98899999999998</v>
      </c>
      <c r="L51" s="19">
        <f t="shared" ref="L51:L60" si="17">(I51*$L$4)+(J51*$N$4)</f>
        <v>560.98010150000005</v>
      </c>
      <c r="M51" s="19">
        <f t="shared" ref="M51:M61" si="18">K51*H51</f>
        <v>8879.7799999999988</v>
      </c>
      <c r="N51" s="78">
        <f t="shared" ref="N51:N61" si="19">L51*H51</f>
        <v>11219.602030000002</v>
      </c>
    </row>
    <row r="52" spans="2:14" ht="15" customHeight="1" x14ac:dyDescent="0.25">
      <c r="B52" s="74" t="str">
        <f>CCU!B521</f>
        <v>7.2</v>
      </c>
      <c r="C52" s="75" t="str">
        <f>CCU!C521</f>
        <v>Tubo Concreto Simples C-2 Ponta/Bolsa 300mm</v>
      </c>
      <c r="D52" s="76" t="str">
        <f>CCU!D521</f>
        <v>m</v>
      </c>
      <c r="E52" s="76">
        <f>CCU!F521</f>
        <v>0</v>
      </c>
      <c r="F52" s="77">
        <v>0</v>
      </c>
      <c r="G52" s="77">
        <v>16</v>
      </c>
      <c r="H52" s="77">
        <f t="shared" si="16"/>
        <v>16</v>
      </c>
      <c r="I52" s="19">
        <f>CCU!H521</f>
        <v>35.85</v>
      </c>
      <c r="J52" s="19">
        <f>CCU!I521</f>
        <v>25.259</v>
      </c>
      <c r="K52" s="19">
        <f>CCU!J521</f>
        <v>61.109000000000002</v>
      </c>
      <c r="L52" s="19">
        <f t="shared" si="17"/>
        <v>77.211221500000008</v>
      </c>
      <c r="M52" s="19">
        <f t="shared" si="18"/>
        <v>977.74400000000003</v>
      </c>
      <c r="N52" s="78">
        <f t="shared" si="19"/>
        <v>1235.3795440000001</v>
      </c>
    </row>
    <row r="53" spans="2:14" ht="15" customHeight="1" x14ac:dyDescent="0.25">
      <c r="B53" s="74" t="str">
        <f>CCU!B529</f>
        <v>7.3</v>
      </c>
      <c r="C53" s="75" t="str">
        <f>CCU!C529</f>
        <v>Tubo de Concreto Armado CA-2 Ponta/Bolsa 400mm</v>
      </c>
      <c r="D53" s="76" t="str">
        <f>CCU!D529</f>
        <v>m</v>
      </c>
      <c r="E53" s="76">
        <f>CCU!F529</f>
        <v>0</v>
      </c>
      <c r="F53" s="77">
        <v>0</v>
      </c>
      <c r="G53" s="77">
        <v>16</v>
      </c>
      <c r="H53" s="77">
        <f t="shared" si="16"/>
        <v>16</v>
      </c>
      <c r="I53" s="19">
        <f>CCU!H529</f>
        <v>68.34</v>
      </c>
      <c r="J53" s="19">
        <f>CCU!I529</f>
        <v>38.831000000000003</v>
      </c>
      <c r="K53" s="19">
        <f>CCU!J529</f>
        <v>107.17100000000001</v>
      </c>
      <c r="L53" s="19">
        <f t="shared" si="17"/>
        <v>135.41055850000001</v>
      </c>
      <c r="M53" s="19">
        <f t="shared" si="18"/>
        <v>1714.7360000000001</v>
      </c>
      <c r="N53" s="78">
        <f t="shared" si="19"/>
        <v>2166.5689360000001</v>
      </c>
    </row>
    <row r="54" spans="2:14" ht="15" customHeight="1" x14ac:dyDescent="0.25">
      <c r="B54" s="74" t="str">
        <f>CCU!B537</f>
        <v>7.4</v>
      </c>
      <c r="C54" s="75" t="str">
        <f>CCU!C537</f>
        <v>Tubo de Concreto Armado CA-2 Ponta/Bolsa 600mm</v>
      </c>
      <c r="D54" s="76" t="str">
        <f>CCU!D537</f>
        <v>m</v>
      </c>
      <c r="E54" s="76">
        <f>CCU!E537</f>
        <v>0</v>
      </c>
      <c r="F54" s="77">
        <v>0</v>
      </c>
      <c r="G54" s="77">
        <v>12</v>
      </c>
      <c r="H54" s="77">
        <f t="shared" si="16"/>
        <v>12</v>
      </c>
      <c r="I54" s="19">
        <f>CCU!H537</f>
        <v>132.25</v>
      </c>
      <c r="J54" s="19">
        <f>CCU!I537</f>
        <v>76.219000000000008</v>
      </c>
      <c r="K54" s="19">
        <f>CCU!J537</f>
        <v>208.46899999999999</v>
      </c>
      <c r="L54" s="19">
        <f t="shared" si="17"/>
        <v>263.40058150000004</v>
      </c>
      <c r="M54" s="19">
        <f t="shared" si="18"/>
        <v>2501.6279999999997</v>
      </c>
      <c r="N54" s="78">
        <f t="shared" si="19"/>
        <v>3160.8069780000005</v>
      </c>
    </row>
    <row r="55" spans="2:14" ht="15" customHeight="1" x14ac:dyDescent="0.25">
      <c r="B55" s="74" t="str">
        <f>CCU!B545</f>
        <v>7.5</v>
      </c>
      <c r="C55" s="75" t="str">
        <f>CCU!C545</f>
        <v>Tubo de Concreto Armado CA-2 Ponta/Bolsa 800mm</v>
      </c>
      <c r="D55" s="76" t="str">
        <f>CCU!D545</f>
        <v>m</v>
      </c>
      <c r="E55" s="76">
        <f>CCU!E545</f>
        <v>0</v>
      </c>
      <c r="F55" s="77">
        <v>0</v>
      </c>
      <c r="G55" s="121">
        <v>8</v>
      </c>
      <c r="H55" s="77">
        <f t="shared" si="16"/>
        <v>8</v>
      </c>
      <c r="I55" s="19">
        <f>CCU!H545</f>
        <v>220.04</v>
      </c>
      <c r="J55" s="19">
        <f>CCU!I545</f>
        <v>123.331</v>
      </c>
      <c r="K55" s="19">
        <f>CCU!J545</f>
        <v>343.37099999999998</v>
      </c>
      <c r="L55" s="19">
        <f t="shared" si="17"/>
        <v>433.84925850000002</v>
      </c>
      <c r="M55" s="19">
        <f t="shared" si="18"/>
        <v>2746.9679999999998</v>
      </c>
      <c r="N55" s="78">
        <f t="shared" si="19"/>
        <v>3470.7940680000002</v>
      </c>
    </row>
    <row r="56" spans="2:14" ht="15" customHeight="1" x14ac:dyDescent="0.25">
      <c r="B56" s="74" t="str">
        <f>CCU!B553</f>
        <v>7.6</v>
      </c>
      <c r="C56" s="75" t="str">
        <f>CCU!C553</f>
        <v>Tubo de Concreto Armado CA-2 Ponta/Bolsa 1000mm</v>
      </c>
      <c r="D56" s="76" t="str">
        <f>CCU!D553</f>
        <v>m</v>
      </c>
      <c r="E56" s="76">
        <f>CCU!E553</f>
        <v>0</v>
      </c>
      <c r="F56" s="77">
        <v>0</v>
      </c>
      <c r="G56" s="121">
        <v>6</v>
      </c>
      <c r="H56" s="77">
        <f t="shared" si="16"/>
        <v>6</v>
      </c>
      <c r="I56" s="19">
        <f>CCU!H553</f>
        <v>257.83</v>
      </c>
      <c r="J56" s="19">
        <f>CCU!I553</f>
        <v>192.72499999999999</v>
      </c>
      <c r="K56" s="19">
        <f>CCU!J553</f>
        <v>450.55499999999995</v>
      </c>
      <c r="L56" s="19">
        <f t="shared" si="17"/>
        <v>569.27624250000008</v>
      </c>
      <c r="M56" s="19">
        <f t="shared" si="18"/>
        <v>2703.33</v>
      </c>
      <c r="N56" s="78">
        <f t="shared" si="19"/>
        <v>3415.6574550000005</v>
      </c>
    </row>
    <row r="57" spans="2:14" ht="15" customHeight="1" x14ac:dyDescent="0.25">
      <c r="B57" s="74" t="str">
        <f>CCU!B561</f>
        <v>7.7</v>
      </c>
      <c r="C57" s="75" t="str">
        <f>CCU!C561</f>
        <v>Tubo de Concreto Armado CA-2 Ponta/Bolsa 1200mm</v>
      </c>
      <c r="D57" s="76" t="str">
        <f>CCU!D561</f>
        <v>m</v>
      </c>
      <c r="E57" s="76">
        <f>CCU!E561</f>
        <v>0</v>
      </c>
      <c r="F57" s="77">
        <v>0</v>
      </c>
      <c r="G57" s="121">
        <v>6</v>
      </c>
      <c r="H57" s="77">
        <f t="shared" si="16"/>
        <v>6</v>
      </c>
      <c r="I57" s="19">
        <f>CCU!H561</f>
        <v>385.08</v>
      </c>
      <c r="J57" s="19">
        <f>CCU!I561</f>
        <v>258.88200000000001</v>
      </c>
      <c r="K57" s="19">
        <f>CCU!J561</f>
        <v>643.96199999999999</v>
      </c>
      <c r="L57" s="19">
        <f t="shared" si="17"/>
        <v>813.6459870000001</v>
      </c>
      <c r="M57" s="19">
        <f t="shared" si="18"/>
        <v>3863.7719999999999</v>
      </c>
      <c r="N57" s="78">
        <f t="shared" si="19"/>
        <v>4881.8759220000011</v>
      </c>
    </row>
    <row r="58" spans="2:14" ht="15" customHeight="1" x14ac:dyDescent="0.25">
      <c r="B58" s="74" t="str">
        <f>CCU!B569</f>
        <v>7.8</v>
      </c>
      <c r="C58" s="75" t="str">
        <f>CCU!C569</f>
        <v>Tubo PVC Esgoto Ocre DN 150mm</v>
      </c>
      <c r="D58" s="76" t="str">
        <f>CCU!D569</f>
        <v>m</v>
      </c>
      <c r="E58" s="76">
        <f>CCU!E569</f>
        <v>0</v>
      </c>
      <c r="F58" s="77">
        <v>0</v>
      </c>
      <c r="G58" s="77">
        <v>24</v>
      </c>
      <c r="H58" s="77">
        <f t="shared" si="16"/>
        <v>24</v>
      </c>
      <c r="I58" s="19">
        <f>CCU!H569</f>
        <v>67.97</v>
      </c>
      <c r="J58" s="19">
        <f>CCU!I569</f>
        <v>7.37</v>
      </c>
      <c r="K58" s="19">
        <f>CCU!J569</f>
        <v>75.34</v>
      </c>
      <c r="L58" s="19">
        <f t="shared" si="17"/>
        <v>95.192089999999993</v>
      </c>
      <c r="M58" s="19">
        <f t="shared" si="18"/>
        <v>1808.16</v>
      </c>
      <c r="N58" s="78">
        <f t="shared" si="19"/>
        <v>2284.6101599999997</v>
      </c>
    </row>
    <row r="59" spans="2:14" ht="15" customHeight="1" x14ac:dyDescent="0.25">
      <c r="B59" s="74" t="str">
        <f>CCU!B577</f>
        <v>7.9</v>
      </c>
      <c r="C59" s="75" t="str">
        <f>CCU!C577</f>
        <v>Tubo PVC Esgoto Ocre DN 200 mm</v>
      </c>
      <c r="D59" s="76" t="str">
        <f>CCU!D577</f>
        <v>m</v>
      </c>
      <c r="E59" s="76">
        <f>CCU!E577</f>
        <v>0</v>
      </c>
      <c r="F59" s="77">
        <v>0</v>
      </c>
      <c r="G59" s="77">
        <v>36</v>
      </c>
      <c r="H59" s="77">
        <f t="shared" si="16"/>
        <v>36</v>
      </c>
      <c r="I59" s="19">
        <f>CCU!H577</f>
        <v>99.97</v>
      </c>
      <c r="J59" s="19">
        <f>CCU!I577</f>
        <v>7.91</v>
      </c>
      <c r="K59" s="19">
        <f>CCU!J577</f>
        <v>107.88</v>
      </c>
      <c r="L59" s="19">
        <f t="shared" si="17"/>
        <v>136.30637999999999</v>
      </c>
      <c r="M59" s="19">
        <f t="shared" si="18"/>
        <v>3883.68</v>
      </c>
      <c r="N59" s="78">
        <f t="shared" si="19"/>
        <v>4907.0296799999996</v>
      </c>
    </row>
    <row r="60" spans="2:14" ht="15" customHeight="1" x14ac:dyDescent="0.25">
      <c r="B60" s="74" t="str">
        <f>CCU!B585</f>
        <v>7.10</v>
      </c>
      <c r="C60" s="75" t="str">
        <f>CCU!C585</f>
        <v>Tubo PVC Esgoto Ocre DN 300 mm</v>
      </c>
      <c r="D60" s="76" t="str">
        <f>CCU!D585</f>
        <v>m</v>
      </c>
      <c r="E60" s="76">
        <f>CCU!E585</f>
        <v>0</v>
      </c>
      <c r="F60" s="77">
        <v>0</v>
      </c>
      <c r="G60" s="77">
        <v>24</v>
      </c>
      <c r="H60" s="77">
        <f t="shared" si="16"/>
        <v>24</v>
      </c>
      <c r="I60" s="19">
        <f>CCU!H585</f>
        <v>226.27</v>
      </c>
      <c r="J60" s="19">
        <f>CCU!I585</f>
        <v>8.99</v>
      </c>
      <c r="K60" s="19">
        <f>CCU!J585</f>
        <v>235.26000000000002</v>
      </c>
      <c r="L60" s="19">
        <f t="shared" si="17"/>
        <v>297.25101000000001</v>
      </c>
      <c r="M60" s="19">
        <f t="shared" si="18"/>
        <v>5646.2400000000007</v>
      </c>
      <c r="N60" s="78">
        <f t="shared" si="19"/>
        <v>7134.0242400000006</v>
      </c>
    </row>
    <row r="61" spans="2:14" ht="15" customHeight="1" thickBot="1" x14ac:dyDescent="0.3">
      <c r="B61" s="79" t="str">
        <f>CCU!B593</f>
        <v>7.11</v>
      </c>
      <c r="C61" s="80" t="str">
        <f>CCU!C593</f>
        <v>Válvula de Retenção de Esgoto DN 100 mm</v>
      </c>
      <c r="D61" s="81" t="str">
        <f>CCU!D593</f>
        <v>m</v>
      </c>
      <c r="E61" s="81"/>
      <c r="F61" s="82"/>
      <c r="G61" s="82"/>
      <c r="H61" s="77">
        <v>6</v>
      </c>
      <c r="I61" s="19">
        <f>CCU!H593</f>
        <v>153.4</v>
      </c>
      <c r="J61" s="20">
        <f>CCU!I593</f>
        <v>32.619999999999997</v>
      </c>
      <c r="K61" s="20">
        <f>CCU!J593</f>
        <v>186.02</v>
      </c>
      <c r="L61" s="20">
        <f t="shared" ref="L61" si="20">(I61*$L$4)+(J61*$N$4)</f>
        <v>235.03627000000003</v>
      </c>
      <c r="M61" s="20">
        <f t="shared" si="18"/>
        <v>1116.1200000000001</v>
      </c>
      <c r="N61" s="83">
        <f t="shared" si="19"/>
        <v>1410.2176200000001</v>
      </c>
    </row>
    <row r="62" spans="2:14" ht="15" customHeight="1" x14ac:dyDescent="0.25">
      <c r="B62" s="87" t="str">
        <f>CCU!B602</f>
        <v>8.</v>
      </c>
      <c r="C62" s="88" t="str">
        <f>CCU!C602</f>
        <v>POÇOS DE VISITA (PV'S) FORNECIMENTO E MONTAGEM</v>
      </c>
      <c r="D62" s="89"/>
      <c r="E62" s="89"/>
      <c r="F62" s="90"/>
      <c r="G62" s="90"/>
      <c r="H62" s="90"/>
      <c r="I62" s="91"/>
      <c r="J62" s="91"/>
      <c r="K62" s="91"/>
      <c r="L62" s="102" t="s">
        <v>351</v>
      </c>
      <c r="M62" s="100">
        <f>SUM(M63:M80)</f>
        <v>88688.41479999997</v>
      </c>
      <c r="N62" s="101">
        <f>SUM(N63:N80)</f>
        <v>112057.81209980001</v>
      </c>
    </row>
    <row r="63" spans="2:14" ht="15" customHeight="1" x14ac:dyDescent="0.25">
      <c r="B63" s="74" t="str">
        <f>CCU!B603</f>
        <v>8.1</v>
      </c>
      <c r="C63" s="75" t="str">
        <f>CCU!C603</f>
        <v>PV Esgoto Sanitário, Anéis de Concreto, Prof=1,50m, Sem Tampão</v>
      </c>
      <c r="D63" s="76" t="str">
        <f>CCU!D603</f>
        <v>un</v>
      </c>
      <c r="E63" s="76">
        <f>CCU!F603</f>
        <v>0</v>
      </c>
      <c r="F63" s="121">
        <v>0</v>
      </c>
      <c r="G63" s="121">
        <v>4</v>
      </c>
      <c r="H63" s="77">
        <f t="shared" ref="H63:H80" si="21">SUM(F63:G63)</f>
        <v>4</v>
      </c>
      <c r="I63" s="19">
        <f>CCU!H603</f>
        <v>1099.17394304</v>
      </c>
      <c r="J63" s="19">
        <f>CCU!I603</f>
        <v>304.98285695999999</v>
      </c>
      <c r="K63" s="19">
        <f>CCU!J603</f>
        <v>1404.1568</v>
      </c>
      <c r="L63" s="19">
        <f t="shared" ref="L63:L80" si="22">(I63*$L$4)+(J63*$N$4)</f>
        <v>1774.1521167999999</v>
      </c>
      <c r="M63" s="19">
        <f t="shared" ref="M63:M80" si="23">K63*H63</f>
        <v>5616.6271999999999</v>
      </c>
      <c r="N63" s="78">
        <f t="shared" ref="N63:N80" si="24">L63*H63</f>
        <v>7096.6084671999997</v>
      </c>
    </row>
    <row r="64" spans="2:14" ht="15" customHeight="1" x14ac:dyDescent="0.25">
      <c r="B64" s="74" t="str">
        <f>CCU!B610</f>
        <v>8.2</v>
      </c>
      <c r="C64" s="75" t="str">
        <f>CCU!C610</f>
        <v>PV Esgoto Sanitário, Anéis de Concreto, Prof=1,60m, Sem Tampão</v>
      </c>
      <c r="D64" s="76" t="str">
        <f>CCU!D610</f>
        <v>un</v>
      </c>
      <c r="E64" s="76">
        <f>CCU!F610</f>
        <v>0</v>
      </c>
      <c r="F64" s="121">
        <v>0</v>
      </c>
      <c r="G64" s="121">
        <v>4</v>
      </c>
      <c r="H64" s="77">
        <f t="shared" si="21"/>
        <v>4</v>
      </c>
      <c r="I64" s="19">
        <f>CCU!H610</f>
        <v>1107.3463750400001</v>
      </c>
      <c r="J64" s="19">
        <f>CCU!I610</f>
        <v>307.25042496000003</v>
      </c>
      <c r="K64" s="19">
        <f>CCU!J610</f>
        <v>1414.5968000000003</v>
      </c>
      <c r="L64" s="19">
        <f t="shared" si="22"/>
        <v>1787.3430568000003</v>
      </c>
      <c r="M64" s="19">
        <f t="shared" si="23"/>
        <v>5658.387200000001</v>
      </c>
      <c r="N64" s="78">
        <f t="shared" si="24"/>
        <v>7149.3722272000014</v>
      </c>
    </row>
    <row r="65" spans="2:14" ht="15" customHeight="1" x14ac:dyDescent="0.25">
      <c r="B65" s="74" t="str">
        <f>CCU!B617</f>
        <v>8.3</v>
      </c>
      <c r="C65" s="75" t="str">
        <f>CCU!C617</f>
        <v>PV Esgoto Sanitário, Anéis de Concreto, Prof=1,70m, Sem Tampão</v>
      </c>
      <c r="D65" s="76" t="str">
        <f>CCU!D617</f>
        <v>um</v>
      </c>
      <c r="E65" s="76">
        <f>CCU!F617</f>
        <v>0</v>
      </c>
      <c r="F65" s="121">
        <v>0</v>
      </c>
      <c r="G65" s="121">
        <v>4</v>
      </c>
      <c r="H65" s="77">
        <f t="shared" si="21"/>
        <v>4</v>
      </c>
      <c r="I65" s="19">
        <f>CCU!H617</f>
        <v>1162.5738544000001</v>
      </c>
      <c r="J65" s="19">
        <f>CCU!I617</f>
        <v>322.57414560000001</v>
      </c>
      <c r="K65" s="19">
        <f>CCU!J617</f>
        <v>1485.1480000000001</v>
      </c>
      <c r="L65" s="19">
        <f t="shared" si="22"/>
        <v>1876.4844980000003</v>
      </c>
      <c r="M65" s="19">
        <f t="shared" si="23"/>
        <v>5940.5920000000006</v>
      </c>
      <c r="N65" s="78">
        <f t="shared" si="24"/>
        <v>7505.937992000001</v>
      </c>
    </row>
    <row r="66" spans="2:14" ht="15" customHeight="1" x14ac:dyDescent="0.25">
      <c r="B66" s="74" t="str">
        <f>CCU!B624</f>
        <v>8.4</v>
      </c>
      <c r="C66" s="75" t="str">
        <f>CCU!C624</f>
        <v>PV Esgoto Sanitário, Anéis de Concreto, Prof=2,00m, Sem Tampão</v>
      </c>
      <c r="D66" s="76" t="str">
        <f>CCU!D624</f>
        <v>un</v>
      </c>
      <c r="E66" s="76">
        <f>CCU!F624</f>
        <v>0</v>
      </c>
      <c r="F66" s="121">
        <v>0</v>
      </c>
      <c r="G66" s="121">
        <v>4</v>
      </c>
      <c r="H66" s="77">
        <f t="shared" si="21"/>
        <v>4</v>
      </c>
      <c r="I66" s="19">
        <f>CCU!H624</f>
        <v>1261.3422353599999</v>
      </c>
      <c r="J66" s="19">
        <f>CCU!I624</f>
        <v>349.97896463999996</v>
      </c>
      <c r="K66" s="19">
        <f>CCU!J624</f>
        <v>1611.3211999999999</v>
      </c>
      <c r="L66" s="19">
        <f t="shared" si="22"/>
        <v>2035.9043361999998</v>
      </c>
      <c r="M66" s="19">
        <f t="shared" si="23"/>
        <v>6445.2847999999994</v>
      </c>
      <c r="N66" s="78">
        <f t="shared" si="24"/>
        <v>8143.617344799999</v>
      </c>
    </row>
    <row r="67" spans="2:14" ht="15" customHeight="1" x14ac:dyDescent="0.25">
      <c r="B67" s="74" t="str">
        <f>CCU!B631</f>
        <v>8.5</v>
      </c>
      <c r="C67" s="75" t="str">
        <f>CCU!C631</f>
        <v>PV Esgoto Sanitário, Anéis de Concreto, Prof=2,30m, Sem Tampão</v>
      </c>
      <c r="D67" s="76" t="str">
        <f>CCU!D631</f>
        <v>un</v>
      </c>
      <c r="E67" s="76">
        <f>CCU!F631</f>
        <v>0</v>
      </c>
      <c r="F67" s="121">
        <v>0</v>
      </c>
      <c r="G67" s="121">
        <v>3</v>
      </c>
      <c r="H67" s="77">
        <f t="shared" si="21"/>
        <v>3</v>
      </c>
      <c r="I67" s="19">
        <f>CCU!H631</f>
        <v>1318.5674203199999</v>
      </c>
      <c r="J67" s="19">
        <f>CCU!I631</f>
        <v>365.85697967999999</v>
      </c>
      <c r="K67" s="19">
        <f>CCU!J631</f>
        <v>1684.4243999999999</v>
      </c>
      <c r="L67" s="19">
        <f t="shared" si="22"/>
        <v>2128.2702294000001</v>
      </c>
      <c r="M67" s="19">
        <f t="shared" si="23"/>
        <v>5053.2731999999996</v>
      </c>
      <c r="N67" s="78">
        <f t="shared" si="24"/>
        <v>6384.8106882000002</v>
      </c>
    </row>
    <row r="68" spans="2:14" ht="15" customHeight="1" x14ac:dyDescent="0.25">
      <c r="B68" s="74" t="str">
        <f>CCU!B638</f>
        <v>8.6</v>
      </c>
      <c r="C68" s="75" t="str">
        <f>CCU!C638</f>
        <v>PV Esgoto Sanitário, Anéis de Concreto, Prof=2,60m, Sem Tampão</v>
      </c>
      <c r="D68" s="76" t="str">
        <f>CCU!D638</f>
        <v>un</v>
      </c>
      <c r="E68" s="76">
        <f>CCU!F638</f>
        <v>0</v>
      </c>
      <c r="F68" s="121">
        <v>0</v>
      </c>
      <c r="G68" s="121">
        <v>3</v>
      </c>
      <c r="H68" s="77">
        <f t="shared" si="21"/>
        <v>3</v>
      </c>
      <c r="I68" s="19">
        <f>CCU!H638</f>
        <v>1472.8720169599999</v>
      </c>
      <c r="J68" s="19">
        <f>CCU!I638</f>
        <v>408.67118303999996</v>
      </c>
      <c r="K68" s="19">
        <f>CCU!J638</f>
        <v>1881.5431999999998</v>
      </c>
      <c r="L68" s="19">
        <f t="shared" si="22"/>
        <v>2377.3298331999999</v>
      </c>
      <c r="M68" s="19">
        <f t="shared" si="23"/>
        <v>5644.6295999999993</v>
      </c>
      <c r="N68" s="78">
        <f t="shared" si="24"/>
        <v>7131.9894996000003</v>
      </c>
    </row>
    <row r="69" spans="2:14" ht="15" customHeight="1" x14ac:dyDescent="0.25">
      <c r="B69" s="74" t="str">
        <f>CCU!B645</f>
        <v>8.7</v>
      </c>
      <c r="C69" s="75" t="str">
        <f>CCU!C645</f>
        <v>PV Esgoto Sanitário, Anéis de Concreto, Prof=2,90m, Sem Tampão</v>
      </c>
      <c r="D69" s="76" t="str">
        <f>CCU!D645</f>
        <v>um</v>
      </c>
      <c r="E69" s="76">
        <f>CCU!F645</f>
        <v>0</v>
      </c>
      <c r="F69" s="121">
        <v>0</v>
      </c>
      <c r="G69" s="121">
        <v>3</v>
      </c>
      <c r="H69" s="77">
        <f t="shared" si="21"/>
        <v>3</v>
      </c>
      <c r="I69" s="19">
        <f>CCU!H645</f>
        <v>1592.4619385600001</v>
      </c>
      <c r="J69" s="19">
        <f>CCU!I645</f>
        <v>441.85326143999998</v>
      </c>
      <c r="K69" s="19">
        <f>CCU!J645</f>
        <v>2034.3152</v>
      </c>
      <c r="L69" s="19">
        <f t="shared" si="22"/>
        <v>2570.3572552000005</v>
      </c>
      <c r="M69" s="19">
        <f t="shared" si="23"/>
        <v>6102.9456</v>
      </c>
      <c r="N69" s="78">
        <f t="shared" si="24"/>
        <v>7711.0717656000015</v>
      </c>
    </row>
    <row r="70" spans="2:14" ht="15" customHeight="1" x14ac:dyDescent="0.25">
      <c r="B70" s="74" t="str">
        <f>CCU!B652</f>
        <v>8.8</v>
      </c>
      <c r="C70" s="75" t="str">
        <f>CCU!C652</f>
        <v>PV Esgoto Sanitário, Anéis de Concreto, Prof=3,20m, Sem Tampão</v>
      </c>
      <c r="D70" s="76" t="str">
        <f>CCU!D652</f>
        <v>un</v>
      </c>
      <c r="E70" s="76">
        <f>CCU!F652</f>
        <v>0</v>
      </c>
      <c r="F70" s="121">
        <v>0</v>
      </c>
      <c r="G70" s="121">
        <v>2</v>
      </c>
      <c r="H70" s="77">
        <f t="shared" si="21"/>
        <v>2</v>
      </c>
      <c r="I70" s="19">
        <f>CCU!H652</f>
        <v>1675.86614736</v>
      </c>
      <c r="J70" s="19">
        <f>CCU!I652</f>
        <v>464.99505263999998</v>
      </c>
      <c r="K70" s="19">
        <f>CCU!J652</f>
        <v>2140.8611999999998</v>
      </c>
      <c r="L70" s="19">
        <f t="shared" si="22"/>
        <v>2704.9781262000001</v>
      </c>
      <c r="M70" s="19">
        <f t="shared" si="23"/>
        <v>4281.7223999999997</v>
      </c>
      <c r="N70" s="78">
        <f t="shared" si="24"/>
        <v>5409.9562524000003</v>
      </c>
    </row>
    <row r="71" spans="2:14" ht="15" customHeight="1" x14ac:dyDescent="0.25">
      <c r="B71" s="74" t="str">
        <f>CCU!B659</f>
        <v>8.9</v>
      </c>
      <c r="C71" s="75" t="str">
        <f>CCU!C659</f>
        <v>PV Esgoto Sanitário, Anéis de Concreto, Prof=3,50m, Sem Tampão</v>
      </c>
      <c r="D71" s="76" t="str">
        <f>CCU!D659</f>
        <v>un</v>
      </c>
      <c r="E71" s="76">
        <f>CCU!F659</f>
        <v>0</v>
      </c>
      <c r="F71" s="121">
        <v>0</v>
      </c>
      <c r="G71" s="121">
        <v>2</v>
      </c>
      <c r="H71" s="77">
        <f t="shared" si="21"/>
        <v>2</v>
      </c>
      <c r="I71" s="19">
        <f>CCU!H659</f>
        <v>1812.1823131200001</v>
      </c>
      <c r="J71" s="19">
        <f>CCU!I659</f>
        <v>502.81808688000001</v>
      </c>
      <c r="K71" s="19">
        <f>CCU!J659</f>
        <v>2315.0003999999999</v>
      </c>
      <c r="L71" s="19">
        <f t="shared" si="22"/>
        <v>2925.0030054000003</v>
      </c>
      <c r="M71" s="19">
        <f t="shared" si="23"/>
        <v>4630.0007999999998</v>
      </c>
      <c r="N71" s="78">
        <f t="shared" si="24"/>
        <v>5850.0060108000007</v>
      </c>
    </row>
    <row r="72" spans="2:14" ht="15" customHeight="1" x14ac:dyDescent="0.25">
      <c r="B72" s="74" t="str">
        <f>CCU!B666</f>
        <v>8.10</v>
      </c>
      <c r="C72" s="75" t="str">
        <f>CCU!C666</f>
        <v>PV Esgoto Sanitário, Anéis de Concreto, Prof=3,80m, Sem Tampão</v>
      </c>
      <c r="D72" s="76" t="str">
        <f>CCU!D666</f>
        <v>un</v>
      </c>
      <c r="E72" s="76">
        <f>CCU!F666</f>
        <v>0</v>
      </c>
      <c r="F72" s="121">
        <v>0</v>
      </c>
      <c r="G72" s="121">
        <v>2</v>
      </c>
      <c r="H72" s="77">
        <f t="shared" si="21"/>
        <v>2</v>
      </c>
      <c r="I72" s="19">
        <f>CCU!H666</f>
        <v>1915.2730025599999</v>
      </c>
      <c r="J72" s="19">
        <f>CCU!I666</f>
        <v>531.42219743999999</v>
      </c>
      <c r="K72" s="19">
        <f>CCU!J666</f>
        <v>2446.6952000000001</v>
      </c>
      <c r="L72" s="19">
        <f t="shared" si="22"/>
        <v>3091.3993851999999</v>
      </c>
      <c r="M72" s="19">
        <f t="shared" si="23"/>
        <v>4893.3904000000002</v>
      </c>
      <c r="N72" s="78">
        <f t="shared" si="24"/>
        <v>6182.7987703999997</v>
      </c>
    </row>
    <row r="73" spans="2:14" ht="15" customHeight="1" x14ac:dyDescent="0.25">
      <c r="B73" s="74" t="str">
        <f>CCU!B673</f>
        <v>8.11</v>
      </c>
      <c r="C73" s="75" t="str">
        <f>CCU!C673</f>
        <v>PV Esgoto Sanitário, Anéis de Concreto, Prof=4,10m, Sem Tampão</v>
      </c>
      <c r="D73" s="76" t="str">
        <f>CCU!D673</f>
        <v>un</v>
      </c>
      <c r="E73" s="76">
        <f>CCU!F673</f>
        <v>0</v>
      </c>
      <c r="F73" s="121">
        <v>0</v>
      </c>
      <c r="G73" s="121">
        <v>2</v>
      </c>
      <c r="H73" s="77">
        <f t="shared" si="21"/>
        <v>2</v>
      </c>
      <c r="I73" s="19">
        <f>CCU!H673</f>
        <v>2044.5427158399998</v>
      </c>
      <c r="J73" s="19">
        <f>CCU!I673</f>
        <v>567.29008415999999</v>
      </c>
      <c r="K73" s="19">
        <f>CCU!J673</f>
        <v>2611.8327999999997</v>
      </c>
      <c r="L73" s="19">
        <f t="shared" si="22"/>
        <v>3300.0507428000001</v>
      </c>
      <c r="M73" s="19">
        <f t="shared" si="23"/>
        <v>5223.6655999999994</v>
      </c>
      <c r="N73" s="78">
        <f t="shared" si="24"/>
        <v>6600.1014856000002</v>
      </c>
    </row>
    <row r="74" spans="2:14" ht="15" customHeight="1" x14ac:dyDescent="0.25">
      <c r="B74" s="74" t="str">
        <f>CCU!B680</f>
        <v>8.12</v>
      </c>
      <c r="C74" s="75" t="str">
        <f>CCU!C680</f>
        <v>PV Esgoto Sanitário, Anéis de Concreto, Prof=4,40m, Sem Tampão</v>
      </c>
      <c r="D74" s="76" t="str">
        <f>CCU!D680</f>
        <v>un</v>
      </c>
      <c r="E74" s="76">
        <f>CCU!F680</f>
        <v>0</v>
      </c>
      <c r="F74" s="121">
        <v>0</v>
      </c>
      <c r="G74" s="121">
        <v>2</v>
      </c>
      <c r="H74" s="77">
        <f t="shared" si="21"/>
        <v>2</v>
      </c>
      <c r="I74" s="19">
        <f>CCU!H680</f>
        <v>2163.8602230399997</v>
      </c>
      <c r="J74" s="19">
        <f>CCU!I680</f>
        <v>600.39657695999995</v>
      </c>
      <c r="K74" s="19">
        <f>CCU!J680</f>
        <v>2764.2567999999997</v>
      </c>
      <c r="L74" s="19">
        <f t="shared" si="22"/>
        <v>3492.6384668000001</v>
      </c>
      <c r="M74" s="19">
        <f t="shared" si="23"/>
        <v>5528.5135999999993</v>
      </c>
      <c r="N74" s="78">
        <f t="shared" si="24"/>
        <v>6985.2769336000001</v>
      </c>
    </row>
    <row r="75" spans="2:14" ht="15" customHeight="1" x14ac:dyDescent="0.25">
      <c r="B75" s="74" t="str">
        <f>CCU!B687</f>
        <v>8.13</v>
      </c>
      <c r="C75" s="75" t="str">
        <f>CCU!C687</f>
        <v>PV Esgoto Sanitário, Anéis de Concreto, Prof=4,70m, Sem Tampão</v>
      </c>
      <c r="D75" s="76" t="str">
        <f>CCU!D687</f>
        <v>un</v>
      </c>
      <c r="E75" s="76">
        <f>CCU!F687</f>
        <v>0</v>
      </c>
      <c r="F75" s="121">
        <v>0</v>
      </c>
      <c r="G75" s="121">
        <v>2</v>
      </c>
      <c r="H75" s="77">
        <f t="shared" si="21"/>
        <v>2</v>
      </c>
      <c r="I75" s="19">
        <f>CCU!H687</f>
        <v>2283.8769272000004</v>
      </c>
      <c r="J75" s="19">
        <f>CCU!I687</f>
        <v>633.6970728</v>
      </c>
      <c r="K75" s="19">
        <f>CCU!J687</f>
        <v>2917.5740000000005</v>
      </c>
      <c r="L75" s="19">
        <f t="shared" si="22"/>
        <v>3686.354749000001</v>
      </c>
      <c r="M75" s="19">
        <f t="shared" si="23"/>
        <v>5835.148000000001</v>
      </c>
      <c r="N75" s="78">
        <f t="shared" si="24"/>
        <v>7372.709498000002</v>
      </c>
    </row>
    <row r="76" spans="2:14" ht="15" customHeight="1" x14ac:dyDescent="0.25">
      <c r="B76" s="74" t="str">
        <f>CCU!B694</f>
        <v>8.14</v>
      </c>
      <c r="C76" s="75" t="str">
        <f>CCU!C694</f>
        <v>PV Esgoto Sanitário, Anéis de Concreto, Prof=5,00m, Sem Tampão</v>
      </c>
      <c r="D76" s="76" t="str">
        <f>CCU!D694</f>
        <v>un</v>
      </c>
      <c r="E76" s="76">
        <f>CCU!F694</f>
        <v>0</v>
      </c>
      <c r="F76" s="121">
        <v>0</v>
      </c>
      <c r="G76" s="121">
        <v>1</v>
      </c>
      <c r="H76" s="77">
        <f t="shared" si="21"/>
        <v>1</v>
      </c>
      <c r="I76" s="19">
        <f>CCU!H694</f>
        <v>2403.1853539200001</v>
      </c>
      <c r="J76" s="19">
        <f>CCU!I694</f>
        <v>666.80104607999999</v>
      </c>
      <c r="K76" s="19">
        <f>CCU!J694</f>
        <v>3069.9864000000002</v>
      </c>
      <c r="L76" s="19">
        <f t="shared" si="22"/>
        <v>3878.9278164000002</v>
      </c>
      <c r="M76" s="19">
        <f t="shared" si="23"/>
        <v>3069.9864000000002</v>
      </c>
      <c r="N76" s="78">
        <f t="shared" si="24"/>
        <v>3878.9278164000002</v>
      </c>
    </row>
    <row r="77" spans="2:14" ht="15" customHeight="1" x14ac:dyDescent="0.25">
      <c r="B77" s="74" t="str">
        <f>CCU!B701</f>
        <v>8.15</v>
      </c>
      <c r="C77" s="75" t="str">
        <f>CCU!C701</f>
        <v>PV Esgoto Sanitário, Anéis de Concreto, Prof=5,60m, Sem Tampão</v>
      </c>
      <c r="D77" s="76" t="str">
        <f>CCU!D701</f>
        <v>un</v>
      </c>
      <c r="E77" s="76">
        <f>CCU!F701</f>
        <v>0</v>
      </c>
      <c r="F77" s="121">
        <v>0</v>
      </c>
      <c r="G77" s="121">
        <v>1</v>
      </c>
      <c r="H77" s="77">
        <f t="shared" si="21"/>
        <v>1</v>
      </c>
      <c r="I77" s="19">
        <f>CCU!H701</f>
        <v>2650.0563636799998</v>
      </c>
      <c r="J77" s="19">
        <f>CCU!I701</f>
        <v>735.29923631999986</v>
      </c>
      <c r="K77" s="19">
        <f>CCU!J701</f>
        <v>3385.3555999999999</v>
      </c>
      <c r="L77" s="19">
        <f t="shared" si="22"/>
        <v>4277.3968005999996</v>
      </c>
      <c r="M77" s="19">
        <f t="shared" si="23"/>
        <v>3385.3555999999999</v>
      </c>
      <c r="N77" s="78">
        <f t="shared" si="24"/>
        <v>4277.3968005999996</v>
      </c>
    </row>
    <row r="78" spans="2:14" ht="15" customHeight="1" x14ac:dyDescent="0.25">
      <c r="B78" s="74" t="str">
        <f>CCU!B708</f>
        <v>8.16</v>
      </c>
      <c r="C78" s="75" t="str">
        <f>CCU!C708</f>
        <v>PV Esgoto Sanitário, Anéis de Concreto, Prof=5,90m, Sem Tampão</v>
      </c>
      <c r="D78" s="76" t="str">
        <f>CCU!D708</f>
        <v>un</v>
      </c>
      <c r="E78" s="76">
        <f>CCU!F708</f>
        <v>0</v>
      </c>
      <c r="F78" s="121">
        <v>0</v>
      </c>
      <c r="G78" s="121">
        <v>1</v>
      </c>
      <c r="H78" s="77">
        <f t="shared" si="21"/>
        <v>1</v>
      </c>
      <c r="I78" s="19">
        <f>CCU!H708</f>
        <v>2769.3738708800001</v>
      </c>
      <c r="J78" s="19">
        <f>CCU!I708</f>
        <v>768.40572911999993</v>
      </c>
      <c r="K78" s="19">
        <f>CCU!J708</f>
        <v>3537.7795999999998</v>
      </c>
      <c r="L78" s="19">
        <f t="shared" si="22"/>
        <v>4469.9845246000004</v>
      </c>
      <c r="M78" s="19">
        <f t="shared" si="23"/>
        <v>3537.7795999999998</v>
      </c>
      <c r="N78" s="78">
        <f t="shared" si="24"/>
        <v>4469.9845246000004</v>
      </c>
    </row>
    <row r="79" spans="2:14" ht="15" customHeight="1" x14ac:dyDescent="0.25">
      <c r="B79" s="74" t="str">
        <f>CCU!B715</f>
        <v>8.17</v>
      </c>
      <c r="C79" s="75" t="str">
        <f>CCU!C715</f>
        <v>PV Esgoto Sanitário, Anéis de Concreto, Prof=6,50m, Sem Tampão</v>
      </c>
      <c r="D79" s="76" t="str">
        <f>CCU!D715</f>
        <v>un</v>
      </c>
      <c r="E79" s="76">
        <f>CCU!F715</f>
        <v>0</v>
      </c>
      <c r="F79" s="121">
        <v>0</v>
      </c>
      <c r="G79" s="121">
        <v>1</v>
      </c>
      <c r="H79" s="77">
        <f t="shared" si="21"/>
        <v>1</v>
      </c>
      <c r="I79" s="19">
        <f>CCU!H715</f>
        <v>3008.9986575999997</v>
      </c>
      <c r="J79" s="19">
        <f>CCU!I715</f>
        <v>834.89334239999982</v>
      </c>
      <c r="K79" s="19">
        <f>CCU!J715</f>
        <v>3843.8919999999994</v>
      </c>
      <c r="L79" s="19">
        <f t="shared" si="22"/>
        <v>4856.7575419999994</v>
      </c>
      <c r="M79" s="19">
        <f t="shared" si="23"/>
        <v>3843.8919999999994</v>
      </c>
      <c r="N79" s="78">
        <f t="shared" si="24"/>
        <v>4856.7575419999994</v>
      </c>
    </row>
    <row r="80" spans="2:14" ht="15" customHeight="1" thickBot="1" x14ac:dyDescent="0.3">
      <c r="B80" s="79" t="str">
        <f>CCU!B722</f>
        <v>8.18</v>
      </c>
      <c r="C80" s="80" t="str">
        <f>CCU!C722</f>
        <v>PV Esgoto Sanitário, Anéis de Concreto, Prof=6,80m, Sem Tampão</v>
      </c>
      <c r="D80" s="81" t="str">
        <f>CCU!D722</f>
        <v>un</v>
      </c>
      <c r="E80" s="81">
        <f>CCU!F722</f>
        <v>0</v>
      </c>
      <c r="F80" s="121">
        <v>0</v>
      </c>
      <c r="G80" s="120">
        <v>1</v>
      </c>
      <c r="H80" s="77">
        <f t="shared" si="21"/>
        <v>1</v>
      </c>
      <c r="I80" s="20">
        <f>CCU!H722</f>
        <v>3129.0244422400001</v>
      </c>
      <c r="J80" s="20">
        <f>CCU!I722</f>
        <v>868.19635776000007</v>
      </c>
      <c r="K80" s="20">
        <f>CCU!J722</f>
        <v>3997.2208000000001</v>
      </c>
      <c r="L80" s="20">
        <f t="shared" si="22"/>
        <v>5050.4884808000006</v>
      </c>
      <c r="M80" s="20">
        <f t="shared" si="23"/>
        <v>3997.2208000000001</v>
      </c>
      <c r="N80" s="83">
        <f t="shared" si="24"/>
        <v>5050.4884808000006</v>
      </c>
    </row>
    <row r="81" spans="2:14" ht="15" customHeight="1" x14ac:dyDescent="0.25">
      <c r="B81" s="87" t="str">
        <f>CCU!B730</f>
        <v>9.</v>
      </c>
      <c r="C81" s="88" t="str">
        <f>CCU!C730</f>
        <v>SERVIÇOS ESPECIAIS</v>
      </c>
      <c r="D81" s="89"/>
      <c r="E81" s="89"/>
      <c r="F81" s="90"/>
      <c r="G81" s="90"/>
      <c r="H81" s="90"/>
      <c r="I81" s="91"/>
      <c r="J81" s="91"/>
      <c r="K81" s="91"/>
      <c r="L81" s="102" t="s">
        <v>351</v>
      </c>
      <c r="M81" s="100">
        <f>SUM(M82:M88)</f>
        <v>104342.375</v>
      </c>
      <c r="N81" s="101">
        <f>SUM(N82:N88)</f>
        <v>131836.59081250001</v>
      </c>
    </row>
    <row r="82" spans="2:14" ht="14.25" customHeight="1" x14ac:dyDescent="0.25">
      <c r="B82" s="74" t="str">
        <f>CCU!B731</f>
        <v>9.1</v>
      </c>
      <c r="C82" s="75" t="str">
        <f>CCU!C731</f>
        <v>Hora de Equipe à Disposição</v>
      </c>
      <c r="D82" s="76" t="str">
        <f>CCU!D731</f>
        <v>h</v>
      </c>
      <c r="E82" s="76">
        <f>CCU!F731</f>
        <v>0</v>
      </c>
      <c r="F82" s="77">
        <v>50</v>
      </c>
      <c r="G82" s="77">
        <v>120</v>
      </c>
      <c r="H82" s="77">
        <f t="shared" ref="H82:H88" si="25">SUM(F82:G82)</f>
        <v>170</v>
      </c>
      <c r="I82" s="19">
        <f>CCU!H731</f>
        <v>120</v>
      </c>
      <c r="J82" s="19">
        <f>CCU!I731</f>
        <v>26.43</v>
      </c>
      <c r="K82" s="19">
        <f>CCU!J731</f>
        <v>146.43</v>
      </c>
      <c r="L82" s="19">
        <f t="shared" ref="L82:L88" si="26">(I82*$L$4)+(J82*$N$4)</f>
        <v>185.01430500000001</v>
      </c>
      <c r="M82" s="19">
        <f t="shared" ref="M82:M88" si="27">K82*H82</f>
        <v>24893.100000000002</v>
      </c>
      <c r="N82" s="78">
        <f>L82*H82</f>
        <v>31452.431850000001</v>
      </c>
    </row>
    <row r="83" spans="2:14" ht="14.25" customHeight="1" x14ac:dyDescent="0.25">
      <c r="B83" s="74" t="str">
        <f>CCU!B740</f>
        <v>9.2</v>
      </c>
      <c r="C83" s="75" t="str">
        <f>CCU!C740</f>
        <v>Reposição de Areia para Base de Pavimentações</v>
      </c>
      <c r="D83" s="76" t="str">
        <f>CCU!D740</f>
        <v>m³</v>
      </c>
      <c r="E83" s="76">
        <f>CCU!F740</f>
        <v>0</v>
      </c>
      <c r="F83" s="77">
        <v>10</v>
      </c>
      <c r="G83" s="77">
        <v>12</v>
      </c>
      <c r="H83" s="77">
        <f t="shared" si="25"/>
        <v>22</v>
      </c>
      <c r="I83" s="19">
        <f>CCU!H740</f>
        <v>180</v>
      </c>
      <c r="J83" s="19">
        <f>CCU!I740</f>
        <v>12.7</v>
      </c>
      <c r="K83" s="19">
        <f>CCU!J740</f>
        <v>192.7</v>
      </c>
      <c r="L83" s="19">
        <f t="shared" si="26"/>
        <v>243.47645</v>
      </c>
      <c r="M83" s="19">
        <f t="shared" si="27"/>
        <v>4239.3999999999996</v>
      </c>
      <c r="N83" s="78">
        <f t="shared" ref="N83:N88" si="28">L83*H83</f>
        <v>5356.4818999999998</v>
      </c>
    </row>
    <row r="84" spans="2:14" ht="14.25" customHeight="1" x14ac:dyDescent="0.25">
      <c r="B84" s="74" t="str">
        <f>CCU!B749</f>
        <v>9.3</v>
      </c>
      <c r="C84" s="75" t="str">
        <f>CCU!C749</f>
        <v>Reposição de Saibro para Base de Pavimentações</v>
      </c>
      <c r="D84" s="76" t="str">
        <f>CCU!D749</f>
        <v>m³</v>
      </c>
      <c r="E84" s="76">
        <f>CCU!F749</f>
        <v>0</v>
      </c>
      <c r="F84" s="77">
        <v>10</v>
      </c>
      <c r="G84" s="77">
        <v>12</v>
      </c>
      <c r="H84" s="77">
        <f t="shared" si="25"/>
        <v>22</v>
      </c>
      <c r="I84" s="19">
        <f>CCU!H749</f>
        <v>177.14</v>
      </c>
      <c r="J84" s="19">
        <f>CCU!I749</f>
        <v>12.7</v>
      </c>
      <c r="K84" s="19">
        <f>CCU!J749</f>
        <v>189.83999999999997</v>
      </c>
      <c r="L84" s="19">
        <f t="shared" si="26"/>
        <v>239.86283999999998</v>
      </c>
      <c r="M84" s="19">
        <f t="shared" si="27"/>
        <v>4176.4799999999996</v>
      </c>
      <c r="N84" s="78">
        <f t="shared" si="28"/>
        <v>5276.9824799999997</v>
      </c>
    </row>
    <row r="85" spans="2:14" ht="14.25" customHeight="1" x14ac:dyDescent="0.25">
      <c r="B85" s="74" t="str">
        <f>CCU!B758</f>
        <v>9.4</v>
      </c>
      <c r="C85" s="75" t="str">
        <f>CCU!C758</f>
        <v>Concreto Armado para Execução de Pilares e Vigas</v>
      </c>
      <c r="D85" s="76" t="str">
        <f>CCU!D758</f>
        <v>m³</v>
      </c>
      <c r="E85" s="76">
        <f>CCU!F758</f>
        <v>0</v>
      </c>
      <c r="F85" s="77">
        <v>4</v>
      </c>
      <c r="G85" s="77">
        <v>6</v>
      </c>
      <c r="H85" s="77">
        <f t="shared" si="25"/>
        <v>10</v>
      </c>
      <c r="I85" s="19">
        <f>CCU!H758</f>
        <v>1604.1795</v>
      </c>
      <c r="J85" s="19">
        <f>CCU!I758</f>
        <v>167.24</v>
      </c>
      <c r="K85" s="19">
        <f>CCU!J758</f>
        <v>1771.4195</v>
      </c>
      <c r="L85" s="19">
        <f t="shared" si="26"/>
        <v>2238.18853825</v>
      </c>
      <c r="M85" s="19">
        <f t="shared" si="27"/>
        <v>17714.195</v>
      </c>
      <c r="N85" s="78">
        <f t="shared" si="28"/>
        <v>22381.885382500001</v>
      </c>
    </row>
    <row r="86" spans="2:14" ht="14.25" customHeight="1" x14ac:dyDescent="0.25">
      <c r="B86" s="74" t="str">
        <f>CCU!B777</f>
        <v>9.5</v>
      </c>
      <c r="C86" s="75" t="str">
        <f>CCU!C777</f>
        <v>Alvenaria de Tijolos Recomposição (Muros)</v>
      </c>
      <c r="D86" s="76" t="str">
        <f>CCU!D777</f>
        <v>m²</v>
      </c>
      <c r="E86" s="76">
        <f>CCU!F777</f>
        <v>0</v>
      </c>
      <c r="F86" s="77">
        <v>50</v>
      </c>
      <c r="G86" s="77">
        <v>40</v>
      </c>
      <c r="H86" s="77">
        <f t="shared" si="25"/>
        <v>90</v>
      </c>
      <c r="I86" s="19">
        <f>CCU!H777</f>
        <v>166.36848400000002</v>
      </c>
      <c r="J86" s="19">
        <f>CCU!I777</f>
        <v>46.161515999999999</v>
      </c>
      <c r="K86" s="19">
        <f>CCU!J777</f>
        <v>212.53000000000003</v>
      </c>
      <c r="L86" s="19">
        <f t="shared" si="26"/>
        <v>268.53165500000006</v>
      </c>
      <c r="M86" s="19">
        <f t="shared" si="27"/>
        <v>19127.700000000004</v>
      </c>
      <c r="N86" s="78">
        <f t="shared" si="28"/>
        <v>24167.848950000007</v>
      </c>
    </row>
    <row r="87" spans="2:14" ht="14.25" customHeight="1" x14ac:dyDescent="0.25">
      <c r="B87" s="74" t="str">
        <f>CCU!B784</f>
        <v>9.6</v>
      </c>
      <c r="C87" s="75" t="str">
        <f>CCU!C784</f>
        <v>Alvenaria de Pedras Recomposição (Muros)</v>
      </c>
      <c r="D87" s="76" t="str">
        <f>CCU!D784</f>
        <v>m²</v>
      </c>
      <c r="E87" s="76">
        <f>CCU!F784</f>
        <v>0</v>
      </c>
      <c r="F87" s="77">
        <v>50</v>
      </c>
      <c r="G87" s="77">
        <v>50</v>
      </c>
      <c r="H87" s="77">
        <f t="shared" si="25"/>
        <v>100</v>
      </c>
      <c r="I87" s="19">
        <f>CCU!H784</f>
        <v>231.44</v>
      </c>
      <c r="J87" s="19">
        <f>CCU!I784</f>
        <v>34.607999999999997</v>
      </c>
      <c r="K87" s="19">
        <f>CCU!J784</f>
        <v>266.048</v>
      </c>
      <c r="L87" s="19">
        <f t="shared" si="26"/>
        <v>336.15164800000002</v>
      </c>
      <c r="M87" s="19">
        <f t="shared" si="27"/>
        <v>26604.799999999999</v>
      </c>
      <c r="N87" s="78">
        <f t="shared" si="28"/>
        <v>33615.164799999999</v>
      </c>
    </row>
    <row r="88" spans="2:14" ht="14.25" customHeight="1" thickBot="1" x14ac:dyDescent="0.3">
      <c r="B88" s="79" t="str">
        <f>CCU!B796</f>
        <v>9.7</v>
      </c>
      <c r="C88" s="80" t="str">
        <f>CCU!C796</f>
        <v>Recomposição de Recobo - Massa Única</v>
      </c>
      <c r="D88" s="81" t="str">
        <f>CCU!D796</f>
        <v>m²</v>
      </c>
      <c r="E88" s="81">
        <f>CCU!F796</f>
        <v>0</v>
      </c>
      <c r="F88" s="82">
        <v>50</v>
      </c>
      <c r="G88" s="82">
        <v>16</v>
      </c>
      <c r="H88" s="77">
        <f t="shared" si="25"/>
        <v>66</v>
      </c>
      <c r="I88" s="20">
        <f>CCU!H796</f>
        <v>93.32</v>
      </c>
      <c r="J88" s="20">
        <f>CCU!I796</f>
        <v>21.63</v>
      </c>
      <c r="K88" s="20">
        <f>CCU!J796</f>
        <v>114.94999999999999</v>
      </c>
      <c r="L88" s="20">
        <f t="shared" si="26"/>
        <v>145.23932500000001</v>
      </c>
      <c r="M88" s="20">
        <f t="shared" si="27"/>
        <v>7586.6999999999989</v>
      </c>
      <c r="N88" s="83">
        <f t="shared" si="28"/>
        <v>9585.7954500000014</v>
      </c>
    </row>
    <row r="89" spans="2:14" ht="14.25" customHeight="1" thickBot="1" x14ac:dyDescent="0.3">
      <c r="G89" s="11"/>
      <c r="H89" s="11"/>
      <c r="L89" s="123" t="s">
        <v>391</v>
      </c>
      <c r="M89" s="124">
        <f>M81+M62+M50+M43+M30+M28+M24+M9+M5</f>
        <v>1750139.8200516307</v>
      </c>
      <c r="N89" s="125">
        <f>N81+N62+N50+N43+N30+N28+N24+N9+N5</f>
        <v>2211301.6626352351</v>
      </c>
    </row>
  </sheetData>
  <mergeCells count="1">
    <mergeCell ref="B1:N1"/>
  </mergeCells>
  <printOptions horizontalCentered="1" verticalCentered="1"/>
  <pageMargins left="0.11811023622047245" right="0.11811023622047245" top="0.39370078740157483" bottom="0.39370078740157483" header="0.31496062992125984" footer="0.31496062992125984"/>
  <pageSetup paperSize="9" scale="9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Q32"/>
  <sheetViews>
    <sheetView zoomScale="145" zoomScaleNormal="145" workbookViewId="0">
      <selection activeCell="R14" sqref="R14"/>
    </sheetView>
  </sheetViews>
  <sheetFormatPr defaultRowHeight="8.25" x14ac:dyDescent="0.15"/>
  <cols>
    <col min="1" max="1" width="4.5703125" style="213" bestFit="1" customWidth="1"/>
    <col min="2" max="2" width="41.85546875" style="214" bestFit="1" customWidth="1"/>
    <col min="3" max="3" width="7.85546875" style="214" bestFit="1" customWidth="1"/>
    <col min="4" max="4" width="6.42578125" style="214" bestFit="1" customWidth="1"/>
    <col min="5" max="5" width="4.140625" style="214" bestFit="1" customWidth="1"/>
    <col min="6" max="6" width="6.42578125" style="214" bestFit="1" customWidth="1"/>
    <col min="7" max="7" width="4.140625" style="214" bestFit="1" customWidth="1"/>
    <col min="8" max="8" width="6.42578125" style="214" bestFit="1" customWidth="1"/>
    <col min="9" max="9" width="4.140625" style="214" bestFit="1" customWidth="1"/>
    <col min="10" max="10" width="6.42578125" style="214" bestFit="1" customWidth="1"/>
    <col min="11" max="11" width="4.140625" style="214" bestFit="1" customWidth="1"/>
    <col min="12" max="12" width="6.42578125" style="214" bestFit="1" customWidth="1"/>
    <col min="13" max="13" width="4.140625" style="214" bestFit="1" customWidth="1"/>
    <col min="14" max="14" width="6.42578125" style="214" bestFit="1" customWidth="1"/>
    <col min="15" max="15" width="4.140625" style="214" bestFit="1" customWidth="1"/>
    <col min="16" max="16" width="9.5703125" style="214" bestFit="1" customWidth="1"/>
    <col min="17" max="17" width="4.42578125" style="215" bestFit="1" customWidth="1"/>
    <col min="18" max="16384" width="9.140625" style="214"/>
  </cols>
  <sheetData>
    <row r="4" spans="1:17" ht="9" thickBot="1" x14ac:dyDescent="0.2"/>
    <row r="5" spans="1:17" ht="9" thickBot="1" x14ac:dyDescent="0.2">
      <c r="A5" s="306" t="s">
        <v>561</v>
      </c>
      <c r="B5" s="307"/>
      <c r="C5" s="307"/>
      <c r="D5" s="307"/>
      <c r="E5" s="307"/>
      <c r="F5" s="307"/>
      <c r="G5" s="307"/>
      <c r="H5" s="307"/>
      <c r="I5" s="307"/>
      <c r="J5" s="307"/>
      <c r="K5" s="307"/>
      <c r="L5" s="307"/>
      <c r="M5" s="307"/>
      <c r="N5" s="307"/>
      <c r="O5" s="307"/>
      <c r="P5" s="307"/>
      <c r="Q5" s="308"/>
    </row>
    <row r="6" spans="1:17" ht="9" thickBot="1" x14ac:dyDescent="0.2">
      <c r="A6" s="223"/>
      <c r="B6" s="224"/>
      <c r="C6" s="225"/>
      <c r="D6" s="306" t="s">
        <v>562</v>
      </c>
      <c r="E6" s="307"/>
      <c r="F6" s="307"/>
      <c r="G6" s="307"/>
      <c r="H6" s="307"/>
      <c r="I6" s="307"/>
      <c r="J6" s="307"/>
      <c r="K6" s="307"/>
      <c r="L6" s="307"/>
      <c r="M6" s="307"/>
      <c r="N6" s="307"/>
      <c r="O6" s="307"/>
      <c r="P6" s="307"/>
      <c r="Q6" s="308"/>
    </row>
    <row r="7" spans="1:17" ht="12.75" customHeight="1" thickBot="1" x14ac:dyDescent="0.2">
      <c r="A7" s="226" t="s">
        <v>563</v>
      </c>
      <c r="B7" s="227" t="s">
        <v>564</v>
      </c>
      <c r="C7" s="228" t="s">
        <v>404</v>
      </c>
      <c r="D7" s="307" t="s">
        <v>565</v>
      </c>
      <c r="E7" s="308"/>
      <c r="F7" s="306" t="s">
        <v>566</v>
      </c>
      <c r="G7" s="308"/>
      <c r="H7" s="306" t="s">
        <v>567</v>
      </c>
      <c r="I7" s="308"/>
      <c r="J7" s="306" t="s">
        <v>568</v>
      </c>
      <c r="K7" s="308"/>
      <c r="L7" s="306" t="s">
        <v>569</v>
      </c>
      <c r="M7" s="308"/>
      <c r="N7" s="306" t="s">
        <v>570</v>
      </c>
      <c r="O7" s="308"/>
      <c r="P7" s="221" t="s">
        <v>14</v>
      </c>
      <c r="Q7" s="222"/>
    </row>
    <row r="8" spans="1:17" ht="9" thickBot="1" x14ac:dyDescent="0.2">
      <c r="A8" s="229"/>
      <c r="B8" s="230" t="s">
        <v>571</v>
      </c>
      <c r="C8" s="231" t="s">
        <v>572</v>
      </c>
      <c r="D8" s="232" t="s">
        <v>573</v>
      </c>
      <c r="E8" s="233" t="s">
        <v>574</v>
      </c>
      <c r="F8" s="234" t="s">
        <v>573</v>
      </c>
      <c r="G8" s="232" t="s">
        <v>574</v>
      </c>
      <c r="H8" s="232" t="s">
        <v>573</v>
      </c>
      <c r="I8" s="233" t="s">
        <v>574</v>
      </c>
      <c r="J8" s="234" t="s">
        <v>573</v>
      </c>
      <c r="K8" s="232" t="s">
        <v>574</v>
      </c>
      <c r="L8" s="232" t="s">
        <v>573</v>
      </c>
      <c r="M8" s="232" t="s">
        <v>574</v>
      </c>
      <c r="N8" s="232" t="s">
        <v>573</v>
      </c>
      <c r="O8" s="233" t="s">
        <v>574</v>
      </c>
      <c r="P8" s="235" t="s">
        <v>573</v>
      </c>
      <c r="Q8" s="236" t="s">
        <v>574</v>
      </c>
    </row>
    <row r="9" spans="1:17" ht="8.25" customHeight="1" thickBot="1" x14ac:dyDescent="0.2">
      <c r="A9" s="216">
        <v>1</v>
      </c>
      <c r="B9" s="217" t="s">
        <v>575</v>
      </c>
      <c r="C9" s="237">
        <f>Orçamento!N5</f>
        <v>327936.37403240008</v>
      </c>
      <c r="D9" s="237">
        <f>C9*E9</f>
        <v>27328.031169366674</v>
      </c>
      <c r="E9" s="238">
        <v>8.3333333333333329E-2</v>
      </c>
      <c r="F9" s="237">
        <f>C9*G9</f>
        <v>27328.031169366674</v>
      </c>
      <c r="G9" s="238">
        <v>8.3333333333333329E-2</v>
      </c>
      <c r="H9" s="237">
        <f>C9*I9</f>
        <v>27328.031169366674</v>
      </c>
      <c r="I9" s="238">
        <v>8.3333333333333329E-2</v>
      </c>
      <c r="J9" s="237">
        <f>C9*K9</f>
        <v>27328.031169366674</v>
      </c>
      <c r="K9" s="238">
        <v>8.3333333333333329E-2</v>
      </c>
      <c r="L9" s="237">
        <f>C9*M9</f>
        <v>27328.031169366674</v>
      </c>
      <c r="M9" s="238">
        <v>8.3333333333333329E-2</v>
      </c>
      <c r="N9" s="237">
        <f>C9*O9</f>
        <v>27328.031169366674</v>
      </c>
      <c r="O9" s="238">
        <v>8.3333333333333329E-2</v>
      </c>
      <c r="P9" s="237">
        <f t="shared" ref="P9:P17" si="0">N9+L9+J9+H9+F9+D9</f>
        <v>163968.18701620004</v>
      </c>
      <c r="Q9" s="239">
        <v>0.5</v>
      </c>
    </row>
    <row r="10" spans="1:17" ht="8.25" customHeight="1" thickBot="1" x14ac:dyDescent="0.2">
      <c r="A10" s="216">
        <v>2</v>
      </c>
      <c r="B10" s="217" t="s">
        <v>15</v>
      </c>
      <c r="C10" s="237">
        <f>Orçamento!N9</f>
        <v>1081008.28348975</v>
      </c>
      <c r="D10" s="237">
        <f t="shared" ref="D10:D17" si="1">C10*E10</f>
        <v>90084.023624145833</v>
      </c>
      <c r="E10" s="238">
        <v>8.3333333333333329E-2</v>
      </c>
      <c r="F10" s="237">
        <f t="shared" ref="F10:F17" si="2">C10*G10</f>
        <v>90084.023624145833</v>
      </c>
      <c r="G10" s="238">
        <v>8.3333333333333329E-2</v>
      </c>
      <c r="H10" s="237">
        <f t="shared" ref="H10:H17" si="3">C10*I10</f>
        <v>90084.023624145833</v>
      </c>
      <c r="I10" s="238">
        <v>8.3333333333333329E-2</v>
      </c>
      <c r="J10" s="237">
        <f t="shared" ref="J10:J17" si="4">C10*K10</f>
        <v>90084.023624145833</v>
      </c>
      <c r="K10" s="238">
        <v>8.3333333333333329E-2</v>
      </c>
      <c r="L10" s="237">
        <f t="shared" ref="L10:L17" si="5">C10*M10</f>
        <v>90084.023624145833</v>
      </c>
      <c r="M10" s="238">
        <v>8.3333333333333329E-2</v>
      </c>
      <c r="N10" s="237">
        <f t="shared" ref="N10:N17" si="6">C10*O10</f>
        <v>90084.023624145833</v>
      </c>
      <c r="O10" s="238">
        <v>8.3333333333333329E-2</v>
      </c>
      <c r="P10" s="237">
        <f t="shared" si="0"/>
        <v>540504.141744875</v>
      </c>
      <c r="Q10" s="239">
        <v>0.5</v>
      </c>
    </row>
    <row r="11" spans="1:17" ht="8.25" customHeight="1" thickBot="1" x14ac:dyDescent="0.2">
      <c r="A11" s="216">
        <v>3</v>
      </c>
      <c r="B11" s="217" t="s">
        <v>576</v>
      </c>
      <c r="C11" s="237">
        <f>Orçamento!N24</f>
        <v>46419.754044299996</v>
      </c>
      <c r="D11" s="237">
        <f t="shared" si="1"/>
        <v>3868.3128370249997</v>
      </c>
      <c r="E11" s="238">
        <v>8.3333333333333329E-2</v>
      </c>
      <c r="F11" s="237">
        <f t="shared" si="2"/>
        <v>3868.3128370249997</v>
      </c>
      <c r="G11" s="238">
        <v>8.3333333333333329E-2</v>
      </c>
      <c r="H11" s="237">
        <f t="shared" si="3"/>
        <v>3868.3128370249997</v>
      </c>
      <c r="I11" s="238">
        <v>8.3333333333333329E-2</v>
      </c>
      <c r="J11" s="237">
        <f t="shared" si="4"/>
        <v>3868.3128370249997</v>
      </c>
      <c r="K11" s="238">
        <v>8.3333333333333329E-2</v>
      </c>
      <c r="L11" s="237">
        <f t="shared" si="5"/>
        <v>3868.3128370249997</v>
      </c>
      <c r="M11" s="238">
        <v>8.3333333333333329E-2</v>
      </c>
      <c r="N11" s="237">
        <f t="shared" si="6"/>
        <v>3868.3128370249997</v>
      </c>
      <c r="O11" s="238">
        <v>8.3333333333333329E-2</v>
      </c>
      <c r="P11" s="237">
        <f t="shared" si="0"/>
        <v>23209.877022149994</v>
      </c>
      <c r="Q11" s="239">
        <v>0.5</v>
      </c>
    </row>
    <row r="12" spans="1:17" ht="8.25" customHeight="1" thickBot="1" x14ac:dyDescent="0.2">
      <c r="A12" s="216">
        <v>4</v>
      </c>
      <c r="B12" s="217" t="s">
        <v>48</v>
      </c>
      <c r="C12" s="237">
        <f>Orçamento!N28</f>
        <v>95431.312666666679</v>
      </c>
      <c r="D12" s="237">
        <f t="shared" si="1"/>
        <v>7952.60938888889</v>
      </c>
      <c r="E12" s="238">
        <v>8.3333333333333329E-2</v>
      </c>
      <c r="F12" s="237">
        <f t="shared" si="2"/>
        <v>7952.60938888889</v>
      </c>
      <c r="G12" s="238">
        <v>8.3333333333333329E-2</v>
      </c>
      <c r="H12" s="237">
        <f t="shared" si="3"/>
        <v>7952.60938888889</v>
      </c>
      <c r="I12" s="238">
        <v>8.3333333333333329E-2</v>
      </c>
      <c r="J12" s="237">
        <f t="shared" si="4"/>
        <v>7952.60938888889</v>
      </c>
      <c r="K12" s="238">
        <v>8.3333333333333329E-2</v>
      </c>
      <c r="L12" s="237">
        <f t="shared" si="5"/>
        <v>7952.60938888889</v>
      </c>
      <c r="M12" s="238">
        <v>8.3333333333333329E-2</v>
      </c>
      <c r="N12" s="237">
        <f t="shared" si="6"/>
        <v>7952.60938888889</v>
      </c>
      <c r="O12" s="238">
        <v>8.3333333333333329E-2</v>
      </c>
      <c r="P12" s="237">
        <f t="shared" si="0"/>
        <v>47715.656333333332</v>
      </c>
      <c r="Q12" s="239">
        <v>0.5</v>
      </c>
    </row>
    <row r="13" spans="1:17" ht="8.25" customHeight="1" thickBot="1" x14ac:dyDescent="0.2">
      <c r="A13" s="216">
        <v>5</v>
      </c>
      <c r="B13" s="217" t="s">
        <v>52</v>
      </c>
      <c r="C13" s="237">
        <f>Orçamento!N30</f>
        <v>316413.78952681855</v>
      </c>
      <c r="D13" s="237">
        <f t="shared" si="1"/>
        <v>26367.815793901544</v>
      </c>
      <c r="E13" s="238">
        <v>8.3333333333333329E-2</v>
      </c>
      <c r="F13" s="237">
        <f t="shared" si="2"/>
        <v>26367.815793901544</v>
      </c>
      <c r="G13" s="238">
        <v>8.3333333333333329E-2</v>
      </c>
      <c r="H13" s="237">
        <f t="shared" si="3"/>
        <v>26367.815793901544</v>
      </c>
      <c r="I13" s="238">
        <v>8.3333333333333329E-2</v>
      </c>
      <c r="J13" s="237">
        <f t="shared" si="4"/>
        <v>26367.815793901544</v>
      </c>
      <c r="K13" s="238">
        <v>8.3333333333333329E-2</v>
      </c>
      <c r="L13" s="237">
        <f t="shared" si="5"/>
        <v>26367.815793901544</v>
      </c>
      <c r="M13" s="238">
        <v>8.3333333333333329E-2</v>
      </c>
      <c r="N13" s="237">
        <f t="shared" si="6"/>
        <v>26367.815793901544</v>
      </c>
      <c r="O13" s="238">
        <v>8.3333333333333329E-2</v>
      </c>
      <c r="P13" s="237">
        <f t="shared" si="0"/>
        <v>158206.89476340925</v>
      </c>
      <c r="Q13" s="239">
        <v>0.5</v>
      </c>
    </row>
    <row r="14" spans="1:17" ht="8.25" customHeight="1" thickBot="1" x14ac:dyDescent="0.2">
      <c r="A14" s="216">
        <v>6</v>
      </c>
      <c r="B14" s="217" t="s">
        <v>69</v>
      </c>
      <c r="C14" s="237">
        <f>Orçamento!N43</f>
        <v>54911.179330000006</v>
      </c>
      <c r="D14" s="237">
        <f t="shared" si="1"/>
        <v>4575.9316108333333</v>
      </c>
      <c r="E14" s="238">
        <v>8.3333333333333329E-2</v>
      </c>
      <c r="F14" s="237">
        <f t="shared" si="2"/>
        <v>4575.9316108333333</v>
      </c>
      <c r="G14" s="238">
        <v>8.3333333333333329E-2</v>
      </c>
      <c r="H14" s="237">
        <f t="shared" si="3"/>
        <v>4575.9316108333333</v>
      </c>
      <c r="I14" s="238">
        <v>8.3333333333333329E-2</v>
      </c>
      <c r="J14" s="237">
        <f t="shared" si="4"/>
        <v>4575.9316108333333</v>
      </c>
      <c r="K14" s="238">
        <v>8.3333333333333329E-2</v>
      </c>
      <c r="L14" s="237">
        <f t="shared" si="5"/>
        <v>4575.9316108333333</v>
      </c>
      <c r="M14" s="238">
        <v>8.3333333333333329E-2</v>
      </c>
      <c r="N14" s="237">
        <f t="shared" si="6"/>
        <v>4575.9316108333333</v>
      </c>
      <c r="O14" s="238">
        <v>8.3333333333333329E-2</v>
      </c>
      <c r="P14" s="237">
        <f t="shared" si="0"/>
        <v>27455.589665</v>
      </c>
      <c r="Q14" s="239">
        <v>0.5</v>
      </c>
    </row>
    <row r="15" spans="1:17" ht="8.25" customHeight="1" thickBot="1" x14ac:dyDescent="0.2">
      <c r="A15" s="216">
        <v>7</v>
      </c>
      <c r="B15" s="217" t="s">
        <v>76</v>
      </c>
      <c r="C15" s="237">
        <f>Orçamento!N50</f>
        <v>45286.566633000002</v>
      </c>
      <c r="D15" s="237">
        <f t="shared" si="1"/>
        <v>3773.8805527499999</v>
      </c>
      <c r="E15" s="238">
        <v>8.3333333333333329E-2</v>
      </c>
      <c r="F15" s="237">
        <f t="shared" si="2"/>
        <v>3773.8805527499999</v>
      </c>
      <c r="G15" s="238">
        <v>8.3333333333333329E-2</v>
      </c>
      <c r="H15" s="237">
        <f t="shared" si="3"/>
        <v>3773.8805527499999</v>
      </c>
      <c r="I15" s="238">
        <v>8.3333333333333329E-2</v>
      </c>
      <c r="J15" s="237">
        <f t="shared" si="4"/>
        <v>3773.8805527499999</v>
      </c>
      <c r="K15" s="238">
        <v>8.3333333333333329E-2</v>
      </c>
      <c r="L15" s="237">
        <f t="shared" si="5"/>
        <v>3773.8805527499999</v>
      </c>
      <c r="M15" s="238">
        <v>8.3333333333333329E-2</v>
      </c>
      <c r="N15" s="237">
        <f t="shared" si="6"/>
        <v>3773.8805527499999</v>
      </c>
      <c r="O15" s="238">
        <v>8.3333333333333329E-2</v>
      </c>
      <c r="P15" s="237">
        <f t="shared" si="0"/>
        <v>22643.283316500001</v>
      </c>
      <c r="Q15" s="239">
        <v>0.5</v>
      </c>
    </row>
    <row r="16" spans="1:17" ht="8.25" customHeight="1" thickBot="1" x14ac:dyDescent="0.2">
      <c r="A16" s="216">
        <v>8</v>
      </c>
      <c r="B16" s="217" t="s">
        <v>88</v>
      </c>
      <c r="C16" s="237">
        <f>Orçamento!N62</f>
        <v>112057.81209980001</v>
      </c>
      <c r="D16" s="237">
        <f t="shared" si="1"/>
        <v>9338.1510083166668</v>
      </c>
      <c r="E16" s="238">
        <v>8.3333333333333329E-2</v>
      </c>
      <c r="F16" s="237">
        <f t="shared" si="2"/>
        <v>9338.1510083166668</v>
      </c>
      <c r="G16" s="238">
        <v>8.3333333333333329E-2</v>
      </c>
      <c r="H16" s="237">
        <f t="shared" si="3"/>
        <v>9338.1510083166668</v>
      </c>
      <c r="I16" s="238">
        <v>8.3333333333333329E-2</v>
      </c>
      <c r="J16" s="237">
        <f t="shared" si="4"/>
        <v>9338.1510083166668</v>
      </c>
      <c r="K16" s="238">
        <v>8.3333333333333329E-2</v>
      </c>
      <c r="L16" s="237">
        <f t="shared" si="5"/>
        <v>9338.1510083166668</v>
      </c>
      <c r="M16" s="238">
        <v>8.3333333333333329E-2</v>
      </c>
      <c r="N16" s="237">
        <f t="shared" si="6"/>
        <v>9338.1510083166668</v>
      </c>
      <c r="O16" s="238">
        <v>8.3333333333333329E-2</v>
      </c>
      <c r="P16" s="237">
        <f t="shared" si="0"/>
        <v>56028.906049899997</v>
      </c>
      <c r="Q16" s="239">
        <v>0.5</v>
      </c>
    </row>
    <row r="17" spans="1:17" ht="8.25" customHeight="1" thickBot="1" x14ac:dyDescent="0.2">
      <c r="A17" s="216">
        <v>9</v>
      </c>
      <c r="B17" s="217" t="s">
        <v>123</v>
      </c>
      <c r="C17" s="237">
        <f>Orçamento!N81</f>
        <v>131836.59081250001</v>
      </c>
      <c r="D17" s="237">
        <f t="shared" si="1"/>
        <v>10986.382567708333</v>
      </c>
      <c r="E17" s="238">
        <v>8.3333333333333329E-2</v>
      </c>
      <c r="F17" s="237">
        <f t="shared" si="2"/>
        <v>10986.382567708333</v>
      </c>
      <c r="G17" s="238">
        <v>8.3333333333333329E-2</v>
      </c>
      <c r="H17" s="237">
        <f t="shared" si="3"/>
        <v>10986.382567708333</v>
      </c>
      <c r="I17" s="238">
        <v>8.3333333333333329E-2</v>
      </c>
      <c r="J17" s="237">
        <f t="shared" si="4"/>
        <v>10986.382567708333</v>
      </c>
      <c r="K17" s="238">
        <v>8.3333333333333329E-2</v>
      </c>
      <c r="L17" s="237">
        <f t="shared" si="5"/>
        <v>10986.382567708333</v>
      </c>
      <c r="M17" s="238">
        <v>8.3333333333333329E-2</v>
      </c>
      <c r="N17" s="237">
        <f t="shared" si="6"/>
        <v>10986.382567708333</v>
      </c>
      <c r="O17" s="238">
        <v>8.3333333333333329E-2</v>
      </c>
      <c r="P17" s="237">
        <f t="shared" si="0"/>
        <v>65918.295406250007</v>
      </c>
      <c r="Q17" s="239">
        <v>0.5</v>
      </c>
    </row>
    <row r="18" spans="1:17" ht="8.25" customHeight="1" thickBot="1" x14ac:dyDescent="0.2">
      <c r="A18" s="216"/>
      <c r="B18" s="217" t="s">
        <v>577</v>
      </c>
      <c r="C18" s="237">
        <f>Orçamento!N89</f>
        <v>2211301.6626352351</v>
      </c>
      <c r="D18" s="237"/>
      <c r="E18" s="238"/>
      <c r="F18" s="237"/>
      <c r="G18" s="240"/>
      <c r="H18" s="241"/>
      <c r="I18" s="238"/>
      <c r="J18" s="237"/>
      <c r="K18" s="240"/>
      <c r="L18" s="241"/>
      <c r="M18" s="240"/>
      <c r="N18" s="241"/>
      <c r="O18" s="238"/>
      <c r="P18" s="242">
        <f>SUM(P9:P17)</f>
        <v>1105650.8313176176</v>
      </c>
      <c r="Q18" s="239">
        <v>0.5</v>
      </c>
    </row>
    <row r="19" spans="1:17" ht="8.25" customHeight="1" thickBot="1" x14ac:dyDescent="0.2">
      <c r="A19" s="218"/>
      <c r="B19" s="219"/>
      <c r="C19" s="237"/>
      <c r="D19" s="243"/>
      <c r="E19" s="243"/>
      <c r="F19" s="243"/>
      <c r="G19" s="243"/>
      <c r="H19" s="243"/>
      <c r="I19" s="243"/>
      <c r="J19" s="243"/>
      <c r="K19" s="243"/>
      <c r="L19" s="243"/>
      <c r="M19" s="243"/>
      <c r="N19" s="243"/>
      <c r="O19" s="243"/>
      <c r="P19" s="243"/>
      <c r="Q19" s="239">
        <v>1</v>
      </c>
    </row>
    <row r="20" spans="1:17" ht="8.25" customHeight="1" thickBot="1" x14ac:dyDescent="0.2">
      <c r="A20" s="226" t="s">
        <v>563</v>
      </c>
      <c r="B20" s="227" t="s">
        <v>578</v>
      </c>
      <c r="C20" s="244" t="s">
        <v>404</v>
      </c>
      <c r="D20" s="304" t="s">
        <v>579</v>
      </c>
      <c r="E20" s="305"/>
      <c r="F20" s="304" t="s">
        <v>580</v>
      </c>
      <c r="G20" s="305"/>
      <c r="H20" s="304" t="s">
        <v>581</v>
      </c>
      <c r="I20" s="305"/>
      <c r="J20" s="304" t="s">
        <v>582</v>
      </c>
      <c r="K20" s="305"/>
      <c r="L20" s="304" t="s">
        <v>583</v>
      </c>
      <c r="M20" s="305"/>
      <c r="N20" s="304" t="s">
        <v>584</v>
      </c>
      <c r="O20" s="305"/>
      <c r="P20" s="245" t="s">
        <v>14</v>
      </c>
      <c r="Q20" s="246"/>
    </row>
    <row r="21" spans="1:17" ht="8.25" customHeight="1" thickBot="1" x14ac:dyDescent="0.2">
      <c r="A21" s="229"/>
      <c r="B21" s="230" t="s">
        <v>571</v>
      </c>
      <c r="C21" s="231" t="s">
        <v>572</v>
      </c>
      <c r="D21" s="234" t="s">
        <v>573</v>
      </c>
      <c r="E21" s="232" t="s">
        <v>574</v>
      </c>
      <c r="F21" s="232" t="s">
        <v>573</v>
      </c>
      <c r="G21" s="232" t="s">
        <v>574</v>
      </c>
      <c r="H21" s="232" t="s">
        <v>573</v>
      </c>
      <c r="I21" s="232" t="s">
        <v>574</v>
      </c>
      <c r="J21" s="232" t="s">
        <v>573</v>
      </c>
      <c r="K21" s="232" t="s">
        <v>574</v>
      </c>
      <c r="L21" s="232" t="s">
        <v>573</v>
      </c>
      <c r="M21" s="232" t="s">
        <v>574</v>
      </c>
      <c r="N21" s="232" t="s">
        <v>573</v>
      </c>
      <c r="O21" s="233" t="s">
        <v>574</v>
      </c>
      <c r="P21" s="235" t="s">
        <v>573</v>
      </c>
      <c r="Q21" s="236" t="s">
        <v>574</v>
      </c>
    </row>
    <row r="22" spans="1:17" ht="8.25" customHeight="1" thickBot="1" x14ac:dyDescent="0.2">
      <c r="A22" s="216">
        <v>1</v>
      </c>
      <c r="B22" s="217" t="s">
        <v>575</v>
      </c>
      <c r="C22" s="237">
        <f>C9</f>
        <v>327936.37403240008</v>
      </c>
      <c r="D22" s="237">
        <f>C22*E22</f>
        <v>27328.031169366674</v>
      </c>
      <c r="E22" s="238">
        <v>8.3333333333333329E-2</v>
      </c>
      <c r="F22" s="237">
        <f>C22*G22</f>
        <v>27328.031169366674</v>
      </c>
      <c r="G22" s="238">
        <v>8.3333333333333329E-2</v>
      </c>
      <c r="H22" s="237">
        <f>C22*I22</f>
        <v>27328.031169366674</v>
      </c>
      <c r="I22" s="238">
        <v>8.3333333333333329E-2</v>
      </c>
      <c r="J22" s="237">
        <f>C22*K22</f>
        <v>27328.031169366674</v>
      </c>
      <c r="K22" s="238">
        <v>8.3333333333333329E-2</v>
      </c>
      <c r="L22" s="237">
        <f>C22*M22</f>
        <v>27328.031169366674</v>
      </c>
      <c r="M22" s="238">
        <v>8.3333333333333329E-2</v>
      </c>
      <c r="N22" s="237">
        <f>C22*O22</f>
        <v>27328.031169366674</v>
      </c>
      <c r="O22" s="238">
        <v>8.3333333333333329E-2</v>
      </c>
      <c r="P22" s="237">
        <f t="shared" ref="P22:P30" si="7">N22+L22+J22+H22+F22+D22</f>
        <v>163968.18701620004</v>
      </c>
      <c r="Q22" s="239">
        <v>0.5</v>
      </c>
    </row>
    <row r="23" spans="1:17" ht="8.25" customHeight="1" thickBot="1" x14ac:dyDescent="0.2">
      <c r="A23" s="216">
        <v>2</v>
      </c>
      <c r="B23" s="217" t="s">
        <v>15</v>
      </c>
      <c r="C23" s="237">
        <f t="shared" ref="C23:C30" si="8">C10</f>
        <v>1081008.28348975</v>
      </c>
      <c r="D23" s="237">
        <f t="shared" ref="D23" si="9">C23*E23</f>
        <v>90084.023624145833</v>
      </c>
      <c r="E23" s="238">
        <v>8.3333333333333329E-2</v>
      </c>
      <c r="F23" s="237">
        <f t="shared" ref="F23:F30" si="10">C23*G23</f>
        <v>90084.023624145833</v>
      </c>
      <c r="G23" s="238">
        <v>8.3333333333333329E-2</v>
      </c>
      <c r="H23" s="237">
        <f t="shared" ref="H23:H30" si="11">C23*I23</f>
        <v>90084.023624145833</v>
      </c>
      <c r="I23" s="238">
        <v>8.3333333333333329E-2</v>
      </c>
      <c r="J23" s="237">
        <f t="shared" ref="J23:J30" si="12">C23*K23</f>
        <v>90084.023624145833</v>
      </c>
      <c r="K23" s="238">
        <v>8.3333333333333329E-2</v>
      </c>
      <c r="L23" s="237">
        <f t="shared" ref="L23:L30" si="13">C23*M23</f>
        <v>90084.023624145833</v>
      </c>
      <c r="M23" s="238">
        <v>8.3333333333333329E-2</v>
      </c>
      <c r="N23" s="237">
        <f t="shared" ref="N23:N30" si="14">C23*O23</f>
        <v>90084.023624145833</v>
      </c>
      <c r="O23" s="238">
        <v>8.3333333333333329E-2</v>
      </c>
      <c r="P23" s="237">
        <f t="shared" si="7"/>
        <v>540504.141744875</v>
      </c>
      <c r="Q23" s="239">
        <v>0.5</v>
      </c>
    </row>
    <row r="24" spans="1:17" ht="8.25" customHeight="1" thickBot="1" x14ac:dyDescent="0.2">
      <c r="A24" s="216">
        <v>3</v>
      </c>
      <c r="B24" s="217" t="s">
        <v>576</v>
      </c>
      <c r="C24" s="237">
        <f t="shared" si="8"/>
        <v>46419.754044299996</v>
      </c>
      <c r="D24" s="237">
        <f t="shared" ref="D24" si="15">C24*E24</f>
        <v>3868.3128370249997</v>
      </c>
      <c r="E24" s="238">
        <v>8.3333333333333329E-2</v>
      </c>
      <c r="F24" s="237">
        <f t="shared" si="10"/>
        <v>3868.3128370249997</v>
      </c>
      <c r="G24" s="238">
        <v>8.3333333333333329E-2</v>
      </c>
      <c r="H24" s="237">
        <f t="shared" si="11"/>
        <v>3868.3128370249997</v>
      </c>
      <c r="I24" s="238">
        <v>8.3333333333333329E-2</v>
      </c>
      <c r="J24" s="237">
        <f t="shared" si="12"/>
        <v>3868.3128370249997</v>
      </c>
      <c r="K24" s="238">
        <v>8.3333333333333329E-2</v>
      </c>
      <c r="L24" s="237">
        <f t="shared" si="13"/>
        <v>3868.3128370249997</v>
      </c>
      <c r="M24" s="238">
        <v>8.3333333333333329E-2</v>
      </c>
      <c r="N24" s="237">
        <f t="shared" si="14"/>
        <v>3868.3128370249997</v>
      </c>
      <c r="O24" s="238">
        <v>8.3333333333333329E-2</v>
      </c>
      <c r="P24" s="237">
        <f t="shared" si="7"/>
        <v>23209.877022149994</v>
      </c>
      <c r="Q24" s="239">
        <v>0.5</v>
      </c>
    </row>
    <row r="25" spans="1:17" ht="8.25" customHeight="1" thickBot="1" x14ac:dyDescent="0.2">
      <c r="A25" s="216">
        <v>4</v>
      </c>
      <c r="B25" s="217" t="s">
        <v>48</v>
      </c>
      <c r="C25" s="237">
        <f t="shared" si="8"/>
        <v>95431.312666666679</v>
      </c>
      <c r="D25" s="237">
        <f t="shared" ref="D25" si="16">C25*E25</f>
        <v>7952.60938888889</v>
      </c>
      <c r="E25" s="238">
        <v>8.3333333333333329E-2</v>
      </c>
      <c r="F25" s="237">
        <f t="shared" si="10"/>
        <v>7952.60938888889</v>
      </c>
      <c r="G25" s="238">
        <v>8.3333333333333329E-2</v>
      </c>
      <c r="H25" s="237">
        <f t="shared" si="11"/>
        <v>7952.60938888889</v>
      </c>
      <c r="I25" s="238">
        <v>8.3333333333333329E-2</v>
      </c>
      <c r="J25" s="237">
        <f t="shared" si="12"/>
        <v>7952.60938888889</v>
      </c>
      <c r="K25" s="238">
        <v>8.3333333333333329E-2</v>
      </c>
      <c r="L25" s="237">
        <f t="shared" si="13"/>
        <v>7952.60938888889</v>
      </c>
      <c r="M25" s="238">
        <v>8.3333333333333329E-2</v>
      </c>
      <c r="N25" s="237">
        <f t="shared" si="14"/>
        <v>7952.60938888889</v>
      </c>
      <c r="O25" s="238">
        <v>8.3333333333333329E-2</v>
      </c>
      <c r="P25" s="237">
        <f t="shared" si="7"/>
        <v>47715.656333333332</v>
      </c>
      <c r="Q25" s="239">
        <v>0.5</v>
      </c>
    </row>
    <row r="26" spans="1:17" ht="8.25" customHeight="1" thickBot="1" x14ac:dyDescent="0.2">
      <c r="A26" s="216">
        <v>5</v>
      </c>
      <c r="B26" s="217" t="s">
        <v>52</v>
      </c>
      <c r="C26" s="237">
        <f t="shared" si="8"/>
        <v>316413.78952681855</v>
      </c>
      <c r="D26" s="237">
        <f t="shared" ref="D26" si="17">C26*E26</f>
        <v>26367.815793901544</v>
      </c>
      <c r="E26" s="238">
        <v>8.3333333333333329E-2</v>
      </c>
      <c r="F26" s="237">
        <f t="shared" si="10"/>
        <v>26367.815793901544</v>
      </c>
      <c r="G26" s="238">
        <v>8.3333333333333329E-2</v>
      </c>
      <c r="H26" s="237">
        <f t="shared" si="11"/>
        <v>26367.815793901544</v>
      </c>
      <c r="I26" s="238">
        <v>8.3333333333333329E-2</v>
      </c>
      <c r="J26" s="237">
        <f t="shared" si="12"/>
        <v>26367.815793901544</v>
      </c>
      <c r="K26" s="238">
        <v>8.3333333333333329E-2</v>
      </c>
      <c r="L26" s="237">
        <f t="shared" si="13"/>
        <v>26367.815793901544</v>
      </c>
      <c r="M26" s="238">
        <v>8.3333333333333329E-2</v>
      </c>
      <c r="N26" s="237">
        <f t="shared" si="14"/>
        <v>26367.815793901544</v>
      </c>
      <c r="O26" s="238">
        <v>8.3333333333333329E-2</v>
      </c>
      <c r="P26" s="237">
        <f t="shared" si="7"/>
        <v>158206.89476340925</v>
      </c>
      <c r="Q26" s="239">
        <v>0.5</v>
      </c>
    </row>
    <row r="27" spans="1:17" ht="8.25" customHeight="1" thickBot="1" x14ac:dyDescent="0.2">
      <c r="A27" s="216">
        <v>6</v>
      </c>
      <c r="B27" s="217" t="s">
        <v>69</v>
      </c>
      <c r="C27" s="237">
        <f t="shared" si="8"/>
        <v>54911.179330000006</v>
      </c>
      <c r="D27" s="237">
        <f t="shared" ref="D27" si="18">C27*E27</f>
        <v>4575.9316108333333</v>
      </c>
      <c r="E27" s="238">
        <v>8.3333333333333329E-2</v>
      </c>
      <c r="F27" s="237">
        <f t="shared" si="10"/>
        <v>4575.9316108333333</v>
      </c>
      <c r="G27" s="238">
        <v>8.3333333333333329E-2</v>
      </c>
      <c r="H27" s="237">
        <f t="shared" si="11"/>
        <v>4575.9316108333333</v>
      </c>
      <c r="I27" s="238">
        <v>8.3333333333333329E-2</v>
      </c>
      <c r="J27" s="237">
        <f t="shared" si="12"/>
        <v>4575.9316108333333</v>
      </c>
      <c r="K27" s="238">
        <v>8.3333333333333329E-2</v>
      </c>
      <c r="L27" s="237">
        <f t="shared" si="13"/>
        <v>4575.9316108333333</v>
      </c>
      <c r="M27" s="238">
        <v>8.3333333333333329E-2</v>
      </c>
      <c r="N27" s="237">
        <f t="shared" si="14"/>
        <v>4575.9316108333333</v>
      </c>
      <c r="O27" s="238">
        <v>8.3333333333333329E-2</v>
      </c>
      <c r="P27" s="237">
        <f t="shared" si="7"/>
        <v>27455.589665</v>
      </c>
      <c r="Q27" s="239">
        <v>0.5</v>
      </c>
    </row>
    <row r="28" spans="1:17" ht="8.25" customHeight="1" thickBot="1" x14ac:dyDescent="0.2">
      <c r="A28" s="216">
        <v>7</v>
      </c>
      <c r="B28" s="217" t="s">
        <v>76</v>
      </c>
      <c r="C28" s="237">
        <f t="shared" si="8"/>
        <v>45286.566633000002</v>
      </c>
      <c r="D28" s="237">
        <f t="shared" ref="D28" si="19">C28*E28</f>
        <v>3773.8805527499999</v>
      </c>
      <c r="E28" s="238">
        <v>8.3333333333333329E-2</v>
      </c>
      <c r="F28" s="237">
        <f t="shared" si="10"/>
        <v>3773.8805527499999</v>
      </c>
      <c r="G28" s="238">
        <v>8.3333333333333329E-2</v>
      </c>
      <c r="H28" s="237">
        <f t="shared" si="11"/>
        <v>3773.8805527499999</v>
      </c>
      <c r="I28" s="238">
        <v>8.3333333333333329E-2</v>
      </c>
      <c r="J28" s="237">
        <f t="shared" si="12"/>
        <v>3773.8805527499999</v>
      </c>
      <c r="K28" s="238">
        <v>8.3333333333333329E-2</v>
      </c>
      <c r="L28" s="237">
        <f t="shared" si="13"/>
        <v>3773.8805527499999</v>
      </c>
      <c r="M28" s="238">
        <v>8.3333333333333329E-2</v>
      </c>
      <c r="N28" s="237">
        <f t="shared" si="14"/>
        <v>3773.8805527499999</v>
      </c>
      <c r="O28" s="238">
        <v>8.3333333333333329E-2</v>
      </c>
      <c r="P28" s="237">
        <f t="shared" si="7"/>
        <v>22643.283316500001</v>
      </c>
      <c r="Q28" s="239">
        <v>0.5</v>
      </c>
    </row>
    <row r="29" spans="1:17" ht="8.25" customHeight="1" thickBot="1" x14ac:dyDescent="0.2">
      <c r="A29" s="216">
        <v>8</v>
      </c>
      <c r="B29" s="217" t="s">
        <v>88</v>
      </c>
      <c r="C29" s="237">
        <f t="shared" si="8"/>
        <v>112057.81209980001</v>
      </c>
      <c r="D29" s="237">
        <f t="shared" ref="D29" si="20">C29*E29</f>
        <v>9338.1510083166668</v>
      </c>
      <c r="E29" s="238">
        <v>8.3333333333333329E-2</v>
      </c>
      <c r="F29" s="237">
        <f t="shared" si="10"/>
        <v>9338.1510083166668</v>
      </c>
      <c r="G29" s="238">
        <v>8.3333333333333329E-2</v>
      </c>
      <c r="H29" s="237">
        <f t="shared" si="11"/>
        <v>9338.1510083166668</v>
      </c>
      <c r="I29" s="238">
        <v>8.3333333333333329E-2</v>
      </c>
      <c r="J29" s="237">
        <f t="shared" si="12"/>
        <v>9338.1510083166668</v>
      </c>
      <c r="K29" s="238">
        <v>8.3333333333333329E-2</v>
      </c>
      <c r="L29" s="237">
        <f t="shared" si="13"/>
        <v>9338.1510083166668</v>
      </c>
      <c r="M29" s="238">
        <v>8.3333333333333329E-2</v>
      </c>
      <c r="N29" s="237">
        <f t="shared" si="14"/>
        <v>9338.1510083166668</v>
      </c>
      <c r="O29" s="238">
        <v>8.3333333333333329E-2</v>
      </c>
      <c r="P29" s="237">
        <f t="shared" si="7"/>
        <v>56028.906049899997</v>
      </c>
      <c r="Q29" s="239">
        <v>0.5</v>
      </c>
    </row>
    <row r="30" spans="1:17" ht="8.25" customHeight="1" thickBot="1" x14ac:dyDescent="0.2">
      <c r="A30" s="216">
        <v>9</v>
      </c>
      <c r="B30" s="217" t="s">
        <v>123</v>
      </c>
      <c r="C30" s="237">
        <f t="shared" si="8"/>
        <v>131836.59081250001</v>
      </c>
      <c r="D30" s="237">
        <f t="shared" ref="D30" si="21">C30*E30</f>
        <v>10986.382567708333</v>
      </c>
      <c r="E30" s="238">
        <v>8.3333333333333329E-2</v>
      </c>
      <c r="F30" s="237">
        <f t="shared" si="10"/>
        <v>10986.382567708333</v>
      </c>
      <c r="G30" s="238">
        <v>8.3333333333333329E-2</v>
      </c>
      <c r="H30" s="237">
        <f t="shared" si="11"/>
        <v>10986.382567708333</v>
      </c>
      <c r="I30" s="238">
        <v>8.3333333333333329E-2</v>
      </c>
      <c r="J30" s="237">
        <f t="shared" si="12"/>
        <v>10986.382567708333</v>
      </c>
      <c r="K30" s="238">
        <v>8.3333333333333329E-2</v>
      </c>
      <c r="L30" s="237">
        <f t="shared" si="13"/>
        <v>10986.382567708333</v>
      </c>
      <c r="M30" s="238">
        <v>8.3333333333333329E-2</v>
      </c>
      <c r="N30" s="237">
        <f t="shared" si="14"/>
        <v>10986.382567708333</v>
      </c>
      <c r="O30" s="238">
        <v>8.3333333333333329E-2</v>
      </c>
      <c r="P30" s="237">
        <f t="shared" si="7"/>
        <v>65918.295406250007</v>
      </c>
      <c r="Q30" s="239">
        <v>0.5</v>
      </c>
    </row>
    <row r="31" spans="1:17" ht="8.25" customHeight="1" thickBot="1" x14ac:dyDescent="0.2">
      <c r="A31" s="216"/>
      <c r="B31" s="217" t="s">
        <v>577</v>
      </c>
      <c r="C31" s="237">
        <f t="shared" ref="C31" si="22">C18</f>
        <v>2211301.6626352351</v>
      </c>
      <c r="D31" s="237"/>
      <c r="E31" s="238"/>
      <c r="F31" s="237"/>
      <c r="G31" s="240"/>
      <c r="H31" s="241"/>
      <c r="I31" s="238"/>
      <c r="J31" s="237"/>
      <c r="K31" s="240"/>
      <c r="L31" s="241"/>
      <c r="M31" s="240"/>
      <c r="N31" s="241"/>
      <c r="O31" s="238"/>
      <c r="P31" s="237">
        <f>SUM(P22:P30)</f>
        <v>1105650.8313176176</v>
      </c>
      <c r="Q31" s="239">
        <v>0.5</v>
      </c>
    </row>
    <row r="32" spans="1:17" ht="8.25" customHeight="1" thickBot="1" x14ac:dyDescent="0.2">
      <c r="A32" s="216"/>
      <c r="B32" s="220" t="s">
        <v>585</v>
      </c>
      <c r="C32" s="237">
        <f>C31</f>
        <v>2211301.6626352351</v>
      </c>
      <c r="D32" s="247"/>
      <c r="E32" s="247"/>
      <c r="F32" s="247"/>
      <c r="G32" s="248"/>
      <c r="H32" s="247"/>
      <c r="I32" s="248"/>
      <c r="J32" s="247"/>
      <c r="K32" s="248"/>
      <c r="L32" s="247"/>
      <c r="M32" s="248"/>
      <c r="N32" s="247"/>
      <c r="O32" s="249"/>
      <c r="P32" s="250">
        <f>P31+P18</f>
        <v>2211301.6626352351</v>
      </c>
      <c r="Q32" s="239">
        <v>1</v>
      </c>
    </row>
  </sheetData>
  <mergeCells count="14">
    <mergeCell ref="N20:O20"/>
    <mergeCell ref="A5:Q5"/>
    <mergeCell ref="D6:Q6"/>
    <mergeCell ref="D7:E7"/>
    <mergeCell ref="F7:G7"/>
    <mergeCell ref="H7:I7"/>
    <mergeCell ref="J7:K7"/>
    <mergeCell ref="L7:M7"/>
    <mergeCell ref="N7:O7"/>
    <mergeCell ref="D20:E20"/>
    <mergeCell ref="F20:G20"/>
    <mergeCell ref="H20:I20"/>
    <mergeCell ref="J20:K20"/>
    <mergeCell ref="L20:M20"/>
  </mergeCells>
  <pageMargins left="0.51181102362204722" right="0.51181102362204722" top="0.78740157480314965" bottom="0.78740157480314965" header="0.31496062992125984" footer="0.31496062992125984"/>
  <pageSetup paperSize="9" orientation="landscape" horizontalDpi="0"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42" sqref="B42"/>
    </sheetView>
  </sheetViews>
  <sheetFormatPr defaultRowHeight="15" x14ac:dyDescent="0.25"/>
  <sheetData/>
  <pageMargins left="0.511811024" right="0.511811024" top="0.78740157499999996" bottom="0.78740157499999996" header="0.31496062000000002" footer="0.31496062000000002"/>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9</vt:i4>
      </vt:variant>
      <vt:variant>
        <vt:lpstr>Intervalos nomeados</vt:lpstr>
      </vt:variant>
      <vt:variant>
        <vt:i4>6</vt:i4>
      </vt:variant>
    </vt:vector>
  </HeadingPairs>
  <TitlesOfParts>
    <vt:vector size="15" baseType="lpstr">
      <vt:lpstr>ENCARGOS SOCIAIS DESONERADO</vt:lpstr>
      <vt:lpstr>BDI MATERIAIS FORNECIMENTO CONT</vt:lpstr>
      <vt:lpstr>BDI SERVIÇO</vt:lpstr>
      <vt:lpstr>ENCARGOS SOCIAIS NÃO DESONERADO</vt:lpstr>
      <vt:lpstr>Insumos</vt:lpstr>
      <vt:lpstr>CCU</vt:lpstr>
      <vt:lpstr>Orçamento</vt:lpstr>
      <vt:lpstr>Crono</vt:lpstr>
      <vt:lpstr>Plan1</vt:lpstr>
      <vt:lpstr>'BDI MATERIAIS FORNECIMENTO CONT'!Area_de_impressao</vt:lpstr>
      <vt:lpstr>'BDI SERVIÇO'!Area_de_impressao</vt:lpstr>
      <vt:lpstr>Orçamento!Area_de_impressao</vt:lpstr>
      <vt:lpstr>atual1</vt:lpstr>
      <vt:lpstr>CCU!Titulos_de_impressao</vt:lpstr>
      <vt:lpstr>Orçamento!Titulos_de_impressao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Alexandre Grochau Menezes</cp:lastModifiedBy>
  <cp:lastPrinted>2021-02-12T11:11:10Z</cp:lastPrinted>
  <dcterms:created xsi:type="dcterms:W3CDTF">2015-09-01T18:59:22Z</dcterms:created>
  <dcterms:modified xsi:type="dcterms:W3CDTF">2021-03-23T19:16:14Z</dcterms:modified>
</cp:coreProperties>
</file>