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20520" windowHeight="4080"/>
  </bookViews>
  <sheets>
    <sheet name="ORÇAMENTO" sheetId="2" r:id="rId1"/>
    <sheet name="CRONOGRAMA" sheetId="4" r:id="rId2"/>
  </sheets>
  <definedNames>
    <definedName name="_xlnm.Print_Titles" localSheetId="0">ORÇAMENTO!$2:$3</definedName>
  </definedNames>
  <calcPr calcId="125725"/>
</workbook>
</file>

<file path=xl/calcChain.xml><?xml version="1.0" encoding="utf-8"?>
<calcChain xmlns="http://schemas.openxmlformats.org/spreadsheetml/2006/main">
  <c r="G61" i="4"/>
  <c r="H61" l="1"/>
  <c r="F61"/>
  <c r="I247" i="2" l="1"/>
  <c r="I244"/>
  <c r="I242"/>
  <c r="I241"/>
  <c r="I240"/>
  <c r="I239"/>
  <c r="I233"/>
  <c r="I231"/>
  <c r="I229"/>
  <c r="I187"/>
  <c r="I186"/>
  <c r="I181"/>
  <c r="G249"/>
  <c r="H249"/>
  <c r="I249"/>
  <c r="G250"/>
  <c r="H250"/>
  <c r="I250"/>
  <c r="G251"/>
  <c r="H251"/>
  <c r="I251"/>
  <c r="G253"/>
  <c r="H253"/>
  <c r="I253"/>
  <c r="G254"/>
  <c r="H254"/>
  <c r="I254"/>
  <c r="J251" l="1"/>
  <c r="C71" i="4" s="1"/>
  <c r="J253" i="2"/>
  <c r="C73" i="4" s="1"/>
  <c r="E74" s="1"/>
  <c r="J250" i="2"/>
  <c r="C69" i="4" s="1"/>
  <c r="J254" i="2"/>
  <c r="C75" i="4" s="1"/>
  <c r="E76" s="1"/>
  <c r="J249" i="2"/>
  <c r="C67" i="4" s="1"/>
  <c r="I7" i="2"/>
  <c r="I8"/>
  <c r="I9"/>
  <c r="I10"/>
  <c r="I11"/>
  <c r="I12"/>
  <c r="I14"/>
  <c r="I15"/>
  <c r="I16"/>
  <c r="I17"/>
  <c r="I18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40"/>
  <c r="I41"/>
  <c r="I42"/>
  <c r="I43"/>
  <c r="I44"/>
  <c r="I45"/>
  <c r="I46"/>
  <c r="I48"/>
  <c r="I49"/>
  <c r="I50"/>
  <c r="I51"/>
  <c r="I54"/>
  <c r="I55"/>
  <c r="I56"/>
  <c r="I57"/>
  <c r="I58"/>
  <c r="I59"/>
  <c r="I60"/>
  <c r="I61"/>
  <c r="I62"/>
  <c r="I63"/>
  <c r="I65"/>
  <c r="I66"/>
  <c r="I67"/>
  <c r="I68"/>
  <c r="I69"/>
  <c r="I70"/>
  <c r="I71"/>
  <c r="I72"/>
  <c r="I73"/>
  <c r="I74"/>
  <c r="I76"/>
  <c r="I77"/>
  <c r="I78"/>
  <c r="I79"/>
  <c r="I80"/>
  <c r="I81"/>
  <c r="I83"/>
  <c r="I84"/>
  <c r="I85"/>
  <c r="I86"/>
  <c r="I87"/>
  <c r="I88"/>
  <c r="I89"/>
  <c r="I90"/>
  <c r="I91"/>
  <c r="I92"/>
  <c r="I93"/>
  <c r="I94"/>
  <c r="I95"/>
  <c r="I96"/>
  <c r="I98"/>
  <c r="I99"/>
  <c r="I100"/>
  <c r="I101"/>
  <c r="I102"/>
  <c r="I103"/>
  <c r="I104"/>
  <c r="I105"/>
  <c r="I107"/>
  <c r="I108"/>
  <c r="I109"/>
  <c r="I110"/>
  <c r="I111"/>
  <c r="I112"/>
  <c r="I113"/>
  <c r="I114"/>
  <c r="I116"/>
  <c r="I117"/>
  <c r="I118"/>
  <c r="I119"/>
  <c r="I120"/>
  <c r="I121"/>
  <c r="I122"/>
  <c r="I124"/>
  <c r="I125"/>
  <c r="I126"/>
  <c r="I127"/>
  <c r="I128"/>
  <c r="I129"/>
  <c r="I130"/>
  <c r="I132"/>
  <c r="I133"/>
  <c r="I134"/>
  <c r="I135"/>
  <c r="I136"/>
  <c r="I137"/>
  <c r="I138"/>
  <c r="I140"/>
  <c r="I141"/>
  <c r="I142"/>
  <c r="I143"/>
  <c r="I144"/>
  <c r="I146"/>
  <c r="I147"/>
  <c r="I148"/>
  <c r="I149"/>
  <c r="I150"/>
  <c r="I152"/>
  <c r="I153"/>
  <c r="I154"/>
  <c r="I155"/>
  <c r="I156"/>
  <c r="I158"/>
  <c r="I159"/>
  <c r="I161"/>
  <c r="I162"/>
  <c r="I163"/>
  <c r="I164"/>
  <c r="I165"/>
  <c r="I166"/>
  <c r="I167"/>
  <c r="I168"/>
  <c r="I170"/>
  <c r="I171"/>
  <c r="I172"/>
  <c r="I173"/>
  <c r="I174"/>
  <c r="I175"/>
  <c r="I176"/>
  <c r="I177"/>
  <c r="I179"/>
  <c r="I180"/>
  <c r="I182"/>
  <c r="I183"/>
  <c r="I184"/>
  <c r="I188"/>
  <c r="I189"/>
  <c r="I190"/>
  <c r="I191"/>
  <c r="I193"/>
  <c r="I194"/>
  <c r="I195"/>
  <c r="I196"/>
  <c r="I197"/>
  <c r="I198"/>
  <c r="I200"/>
  <c r="I201"/>
  <c r="I202"/>
  <c r="I203"/>
  <c r="I204"/>
  <c r="I205"/>
  <c r="I207"/>
  <c r="I208"/>
  <c r="I209"/>
  <c r="I210"/>
  <c r="I211"/>
  <c r="I213"/>
  <c r="I214"/>
  <c r="I215"/>
  <c r="I216"/>
  <c r="I217"/>
  <c r="I218"/>
  <c r="I219"/>
  <c r="I220"/>
  <c r="I221"/>
  <c r="I222"/>
  <c r="I223"/>
  <c r="I225"/>
  <c r="I226"/>
  <c r="I230"/>
  <c r="I234"/>
  <c r="I235"/>
  <c r="I237"/>
  <c r="I238"/>
  <c r="I245"/>
  <c r="I246"/>
  <c r="I6"/>
  <c r="H7"/>
  <c r="H8"/>
  <c r="H9"/>
  <c r="H10"/>
  <c r="H11"/>
  <c r="H12"/>
  <c r="H14"/>
  <c r="H15"/>
  <c r="H16"/>
  <c r="H17"/>
  <c r="H18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40"/>
  <c r="H41"/>
  <c r="H42"/>
  <c r="H43"/>
  <c r="H44"/>
  <c r="H45"/>
  <c r="H46"/>
  <c r="H48"/>
  <c r="H49"/>
  <c r="H50"/>
  <c r="H51"/>
  <c r="H54"/>
  <c r="H55"/>
  <c r="H56"/>
  <c r="H57"/>
  <c r="H58"/>
  <c r="H59"/>
  <c r="H60"/>
  <c r="H61"/>
  <c r="H62"/>
  <c r="H63"/>
  <c r="H65"/>
  <c r="H66"/>
  <c r="H67"/>
  <c r="H68"/>
  <c r="H69"/>
  <c r="H70"/>
  <c r="H71"/>
  <c r="H72"/>
  <c r="H73"/>
  <c r="H74"/>
  <c r="H76"/>
  <c r="H77"/>
  <c r="H78"/>
  <c r="H79"/>
  <c r="H80"/>
  <c r="H81"/>
  <c r="H83"/>
  <c r="H84"/>
  <c r="H85"/>
  <c r="H86"/>
  <c r="H87"/>
  <c r="H88"/>
  <c r="H89"/>
  <c r="H90"/>
  <c r="H91"/>
  <c r="H92"/>
  <c r="H93"/>
  <c r="H94"/>
  <c r="H95"/>
  <c r="H96"/>
  <c r="H98"/>
  <c r="H99"/>
  <c r="H100"/>
  <c r="H101"/>
  <c r="H102"/>
  <c r="H103"/>
  <c r="H104"/>
  <c r="H105"/>
  <c r="H107"/>
  <c r="H108"/>
  <c r="H109"/>
  <c r="H110"/>
  <c r="H111"/>
  <c r="H112"/>
  <c r="H113"/>
  <c r="H114"/>
  <c r="H116"/>
  <c r="H117"/>
  <c r="H118"/>
  <c r="H119"/>
  <c r="H120"/>
  <c r="H121"/>
  <c r="H122"/>
  <c r="H124"/>
  <c r="H125"/>
  <c r="H126"/>
  <c r="H127"/>
  <c r="H128"/>
  <c r="H129"/>
  <c r="H130"/>
  <c r="H132"/>
  <c r="H133"/>
  <c r="H134"/>
  <c r="H135"/>
  <c r="H136"/>
  <c r="H137"/>
  <c r="H138"/>
  <c r="H140"/>
  <c r="H141"/>
  <c r="H142"/>
  <c r="H143"/>
  <c r="H144"/>
  <c r="H146"/>
  <c r="H147"/>
  <c r="H148"/>
  <c r="H149"/>
  <c r="H150"/>
  <c r="H152"/>
  <c r="H153"/>
  <c r="H154"/>
  <c r="H155"/>
  <c r="H156"/>
  <c r="H158"/>
  <c r="H159"/>
  <c r="H161"/>
  <c r="H162"/>
  <c r="H163"/>
  <c r="H164"/>
  <c r="H165"/>
  <c r="H166"/>
  <c r="H167"/>
  <c r="H168"/>
  <c r="H170"/>
  <c r="H171"/>
  <c r="H172"/>
  <c r="H173"/>
  <c r="H174"/>
  <c r="H175"/>
  <c r="H176"/>
  <c r="H177"/>
  <c r="H179"/>
  <c r="H180"/>
  <c r="H181"/>
  <c r="H182"/>
  <c r="H183"/>
  <c r="H184"/>
  <c r="H186"/>
  <c r="H187"/>
  <c r="H188"/>
  <c r="H189"/>
  <c r="H190"/>
  <c r="H191"/>
  <c r="H193"/>
  <c r="H194"/>
  <c r="H195"/>
  <c r="H196"/>
  <c r="H197"/>
  <c r="H198"/>
  <c r="H200"/>
  <c r="H201"/>
  <c r="H202"/>
  <c r="H203"/>
  <c r="H204"/>
  <c r="H205"/>
  <c r="H207"/>
  <c r="H208"/>
  <c r="H209"/>
  <c r="H210"/>
  <c r="H211"/>
  <c r="H213"/>
  <c r="H214"/>
  <c r="H215"/>
  <c r="H216"/>
  <c r="H217"/>
  <c r="H218"/>
  <c r="H219"/>
  <c r="H220"/>
  <c r="H221"/>
  <c r="H222"/>
  <c r="H223"/>
  <c r="H225"/>
  <c r="H226"/>
  <c r="H229"/>
  <c r="H230"/>
  <c r="H231"/>
  <c r="H233"/>
  <c r="H234"/>
  <c r="H235"/>
  <c r="H237"/>
  <c r="H238"/>
  <c r="H239"/>
  <c r="H240"/>
  <c r="H241"/>
  <c r="H242"/>
  <c r="H244"/>
  <c r="H245"/>
  <c r="H246"/>
  <c r="H247"/>
  <c r="H6"/>
  <c r="G7"/>
  <c r="G8"/>
  <c r="G9"/>
  <c r="G10"/>
  <c r="G11"/>
  <c r="G12"/>
  <c r="G14"/>
  <c r="G15"/>
  <c r="G16"/>
  <c r="G17"/>
  <c r="G18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40"/>
  <c r="G41"/>
  <c r="G42"/>
  <c r="G43"/>
  <c r="G44"/>
  <c r="G45"/>
  <c r="G46"/>
  <c r="G48"/>
  <c r="G49"/>
  <c r="G50"/>
  <c r="G51"/>
  <c r="G54"/>
  <c r="G55"/>
  <c r="G56"/>
  <c r="G57"/>
  <c r="G58"/>
  <c r="G59"/>
  <c r="G60"/>
  <c r="G61"/>
  <c r="G62"/>
  <c r="G63"/>
  <c r="G65"/>
  <c r="G66"/>
  <c r="G67"/>
  <c r="G68"/>
  <c r="G69"/>
  <c r="G70"/>
  <c r="G71"/>
  <c r="G72"/>
  <c r="G73"/>
  <c r="G74"/>
  <c r="G76"/>
  <c r="G77"/>
  <c r="G78"/>
  <c r="G79"/>
  <c r="G80"/>
  <c r="G81"/>
  <c r="G83"/>
  <c r="G84"/>
  <c r="G85"/>
  <c r="G86"/>
  <c r="G87"/>
  <c r="G88"/>
  <c r="G89"/>
  <c r="G90"/>
  <c r="G91"/>
  <c r="G92"/>
  <c r="G93"/>
  <c r="G94"/>
  <c r="G95"/>
  <c r="G96"/>
  <c r="G98"/>
  <c r="G99"/>
  <c r="G100"/>
  <c r="G101"/>
  <c r="G102"/>
  <c r="G103"/>
  <c r="G104"/>
  <c r="G105"/>
  <c r="G107"/>
  <c r="G108"/>
  <c r="G109"/>
  <c r="G110"/>
  <c r="G111"/>
  <c r="G112"/>
  <c r="G113"/>
  <c r="G114"/>
  <c r="G116"/>
  <c r="G117"/>
  <c r="G118"/>
  <c r="G119"/>
  <c r="G120"/>
  <c r="G121"/>
  <c r="G122"/>
  <c r="G124"/>
  <c r="G125"/>
  <c r="G126"/>
  <c r="G127"/>
  <c r="G128"/>
  <c r="G129"/>
  <c r="G130"/>
  <c r="G132"/>
  <c r="G133"/>
  <c r="G134"/>
  <c r="G135"/>
  <c r="G136"/>
  <c r="G137"/>
  <c r="G138"/>
  <c r="G140"/>
  <c r="G141"/>
  <c r="G142"/>
  <c r="G143"/>
  <c r="G144"/>
  <c r="G146"/>
  <c r="G147"/>
  <c r="G148"/>
  <c r="G149"/>
  <c r="G150"/>
  <c r="G152"/>
  <c r="G153"/>
  <c r="G154"/>
  <c r="G155"/>
  <c r="G156"/>
  <c r="G158"/>
  <c r="G159"/>
  <c r="G161"/>
  <c r="G162"/>
  <c r="G163"/>
  <c r="G164"/>
  <c r="G165"/>
  <c r="G166"/>
  <c r="G167"/>
  <c r="G168"/>
  <c r="G170"/>
  <c r="G171"/>
  <c r="G172"/>
  <c r="G173"/>
  <c r="G174"/>
  <c r="G175"/>
  <c r="G176"/>
  <c r="G177"/>
  <c r="G179"/>
  <c r="G180"/>
  <c r="G181"/>
  <c r="G182"/>
  <c r="G183"/>
  <c r="G184"/>
  <c r="G186"/>
  <c r="G187"/>
  <c r="G188"/>
  <c r="G189"/>
  <c r="G190"/>
  <c r="G191"/>
  <c r="G193"/>
  <c r="G194"/>
  <c r="G195"/>
  <c r="G196"/>
  <c r="G197"/>
  <c r="G198"/>
  <c r="G200"/>
  <c r="G201"/>
  <c r="G202"/>
  <c r="G203"/>
  <c r="G204"/>
  <c r="G205"/>
  <c r="G207"/>
  <c r="G208"/>
  <c r="G209"/>
  <c r="G210"/>
  <c r="G211"/>
  <c r="G213"/>
  <c r="G214"/>
  <c r="G215"/>
  <c r="G216"/>
  <c r="G217"/>
  <c r="G218"/>
  <c r="G219"/>
  <c r="G220"/>
  <c r="G221"/>
  <c r="G222"/>
  <c r="G223"/>
  <c r="G225"/>
  <c r="G226"/>
  <c r="G229"/>
  <c r="G230"/>
  <c r="G231"/>
  <c r="G233"/>
  <c r="G234"/>
  <c r="G235"/>
  <c r="G237"/>
  <c r="G238"/>
  <c r="G239"/>
  <c r="G240"/>
  <c r="G241"/>
  <c r="G242"/>
  <c r="G244"/>
  <c r="G245"/>
  <c r="G246"/>
  <c r="G247"/>
  <c r="G6"/>
  <c r="E68" i="4" l="1"/>
  <c r="G68"/>
  <c r="G70"/>
  <c r="E70"/>
  <c r="G72"/>
  <c r="E72"/>
  <c r="J219" i="2"/>
  <c r="J205"/>
  <c r="J191"/>
  <c r="J177"/>
  <c r="J168"/>
  <c r="J154"/>
  <c r="J135"/>
  <c r="J99"/>
  <c r="H255"/>
  <c r="J240"/>
  <c r="J230"/>
  <c r="J223"/>
  <c r="J215"/>
  <c r="J210"/>
  <c r="J201"/>
  <c r="J196"/>
  <c r="J187"/>
  <c r="J182"/>
  <c r="J173"/>
  <c r="J164"/>
  <c r="J159"/>
  <c r="J149"/>
  <c r="J144"/>
  <c r="J140"/>
  <c r="J130"/>
  <c r="J126"/>
  <c r="J121"/>
  <c r="J117"/>
  <c r="J112"/>
  <c r="J108"/>
  <c r="J103"/>
  <c r="J94"/>
  <c r="J90"/>
  <c r="J86"/>
  <c r="J81"/>
  <c r="J77"/>
  <c r="J72"/>
  <c r="J68"/>
  <c r="J63"/>
  <c r="J59"/>
  <c r="J55"/>
  <c r="J49"/>
  <c r="J44"/>
  <c r="J40"/>
  <c r="J35"/>
  <c r="J31"/>
  <c r="J27"/>
  <c r="J23"/>
  <c r="J18"/>
  <c r="J14"/>
  <c r="J9"/>
  <c r="I255"/>
  <c r="J252"/>
  <c r="J248"/>
  <c r="J246"/>
  <c r="J241"/>
  <c r="J231"/>
  <c r="J225"/>
  <c r="J220"/>
  <c r="J216"/>
  <c r="J211"/>
  <c r="J207"/>
  <c r="J202"/>
  <c r="J197"/>
  <c r="J193"/>
  <c r="J188"/>
  <c r="J183"/>
  <c r="J179"/>
  <c r="J174"/>
  <c r="J170"/>
  <c r="J165"/>
  <c r="J161"/>
  <c r="J155"/>
  <c r="J150"/>
  <c r="J146"/>
  <c r="J141"/>
  <c r="J136"/>
  <c r="J132"/>
  <c r="J127"/>
  <c r="J122"/>
  <c r="J118"/>
  <c r="J113"/>
  <c r="J109"/>
  <c r="J104"/>
  <c r="J100"/>
  <c r="J95"/>
  <c r="J91"/>
  <c r="J87"/>
  <c r="J83"/>
  <c r="J78"/>
  <c r="J73"/>
  <c r="J69"/>
  <c r="J65"/>
  <c r="J60"/>
  <c r="J56"/>
  <c r="J50"/>
  <c r="J45"/>
  <c r="J41"/>
  <c r="J36"/>
  <c r="J32"/>
  <c r="J28"/>
  <c r="J24"/>
  <c r="J20"/>
  <c r="J15"/>
  <c r="J10"/>
  <c r="J234"/>
  <c r="J229"/>
  <c r="J218"/>
  <c r="J209"/>
  <c r="J200"/>
  <c r="J190"/>
  <c r="J181"/>
  <c r="J172"/>
  <c r="J163"/>
  <c r="J153"/>
  <c r="J143"/>
  <c r="J134"/>
  <c r="J125"/>
  <c r="J116"/>
  <c r="J107"/>
  <c r="J98"/>
  <c r="J89"/>
  <c r="J80"/>
  <c r="J71"/>
  <c r="J62"/>
  <c r="J54"/>
  <c r="J43"/>
  <c r="J34"/>
  <c r="J26"/>
  <c r="J17"/>
  <c r="J8"/>
  <c r="J247"/>
  <c r="J242"/>
  <c r="J238"/>
  <c r="J226"/>
  <c r="J221"/>
  <c r="J217"/>
  <c r="J213"/>
  <c r="J208"/>
  <c r="J203"/>
  <c r="J198"/>
  <c r="J194"/>
  <c r="J189"/>
  <c r="J184"/>
  <c r="J180"/>
  <c r="J175"/>
  <c r="J171"/>
  <c r="J166"/>
  <c r="J162"/>
  <c r="J156"/>
  <c r="J152"/>
  <c r="J147"/>
  <c r="J142"/>
  <c r="J137"/>
  <c r="J133"/>
  <c r="J128"/>
  <c r="J124"/>
  <c r="J119"/>
  <c r="J114"/>
  <c r="J110"/>
  <c r="J105"/>
  <c r="J101"/>
  <c r="J96"/>
  <c r="J92"/>
  <c r="J88"/>
  <c r="J84"/>
  <c r="J79"/>
  <c r="J74"/>
  <c r="J70"/>
  <c r="J66"/>
  <c r="J61"/>
  <c r="J57"/>
  <c r="J51"/>
  <c r="J46"/>
  <c r="J42"/>
  <c r="J37"/>
  <c r="J33"/>
  <c r="J29"/>
  <c r="J25"/>
  <c r="J21"/>
  <c r="J16"/>
  <c r="J11"/>
  <c r="J7"/>
  <c r="J222"/>
  <c r="J214"/>
  <c r="J204"/>
  <c r="J195"/>
  <c r="J186"/>
  <c r="J176"/>
  <c r="J167"/>
  <c r="J158"/>
  <c r="J148"/>
  <c r="J138"/>
  <c r="J129"/>
  <c r="J120"/>
  <c r="J111"/>
  <c r="J102"/>
  <c r="J93"/>
  <c r="J85"/>
  <c r="J76"/>
  <c r="J67"/>
  <c r="J58"/>
  <c r="J48"/>
  <c r="J38"/>
  <c r="J30"/>
  <c r="J22"/>
  <c r="J12"/>
  <c r="J245"/>
  <c r="J6"/>
  <c r="J244"/>
  <c r="J239"/>
  <c r="J237"/>
  <c r="J235"/>
  <c r="J233"/>
  <c r="J157" l="1"/>
  <c r="C39" i="4" s="1"/>
  <c r="G40" s="1"/>
  <c r="J13" i="2"/>
  <c r="C7" i="4" s="1"/>
  <c r="E8" s="1"/>
  <c r="J236" i="2"/>
  <c r="J160"/>
  <c r="C41" i="4" s="1"/>
  <c r="G42" s="1"/>
  <c r="J64" i="2"/>
  <c r="C17" i="4" s="1"/>
  <c r="E18" s="1"/>
  <c r="J47" i="2"/>
  <c r="C13" i="4" s="1"/>
  <c r="G14" s="1"/>
  <c r="J82" i="2"/>
  <c r="C21" i="4" s="1"/>
  <c r="E22" s="1"/>
  <c r="J115" i="2"/>
  <c r="C27" i="4" s="1"/>
  <c r="G28" s="1"/>
  <c r="J39" i="2"/>
  <c r="C11" i="4" s="1"/>
  <c r="E12" s="1"/>
  <c r="J75" i="2"/>
  <c r="C19" i="4" s="1"/>
  <c r="E20" s="1"/>
  <c r="J151" i="2"/>
  <c r="C37" i="4" s="1"/>
  <c r="E38" s="1"/>
  <c r="J206" i="2"/>
  <c r="C53" i="4" s="1"/>
  <c r="E54" s="1"/>
  <c r="J224" i="2"/>
  <c r="C57" i="4" s="1"/>
  <c r="G58" s="1"/>
  <c r="J228" i="2"/>
  <c r="J123"/>
  <c r="C29" i="4" s="1"/>
  <c r="E30" s="1"/>
  <c r="J145" i="2"/>
  <c r="C35" i="4" s="1"/>
  <c r="E36" s="1"/>
  <c r="J178" i="2"/>
  <c r="C45" i="4" s="1"/>
  <c r="G46" s="1"/>
  <c r="J53" i="2"/>
  <c r="C15" i="4" s="1"/>
  <c r="E16" s="1"/>
  <c r="J139" i="2"/>
  <c r="C33" i="4" s="1"/>
  <c r="E34" s="1"/>
  <c r="J5" i="2"/>
  <c r="C5" i="4" s="1"/>
  <c r="E6" s="1"/>
  <c r="J97" i="2"/>
  <c r="C23" i="4" s="1"/>
  <c r="E24" s="1"/>
  <c r="J192" i="2"/>
  <c r="C49" i="4" s="1"/>
  <c r="E50" s="1"/>
  <c r="J19" i="2"/>
  <c r="C9" i="4" s="1"/>
  <c r="E10" s="1"/>
  <c r="J106" i="2"/>
  <c r="C25" i="4" s="1"/>
  <c r="G26" s="1"/>
  <c r="J131" i="2"/>
  <c r="C31" i="4" s="1"/>
  <c r="E32" s="1"/>
  <c r="J169" i="2"/>
  <c r="C43" i="4" s="1"/>
  <c r="G44" s="1"/>
  <c r="J185" i="2"/>
  <c r="C47" i="4" s="1"/>
  <c r="G48" s="1"/>
  <c r="J199" i="2"/>
  <c r="J212"/>
  <c r="C55" i="4" s="1"/>
  <c r="G56" s="1"/>
  <c r="J243" i="2"/>
  <c r="C65" i="4" s="1"/>
  <c r="G66" s="1"/>
  <c r="J232" i="2"/>
  <c r="C61" i="4" s="1"/>
  <c r="C63" l="1"/>
  <c r="E64" s="1"/>
  <c r="E62"/>
  <c r="G62"/>
  <c r="F6"/>
  <c r="F8" s="1"/>
  <c r="F10" s="1"/>
  <c r="F12" s="1"/>
  <c r="H14" s="1"/>
  <c r="F16" s="1"/>
  <c r="F18" s="1"/>
  <c r="F20" s="1"/>
  <c r="F22" s="1"/>
  <c r="F24" s="1"/>
  <c r="H26" s="1"/>
  <c r="H28" s="1"/>
  <c r="F30" s="1"/>
  <c r="F32" s="1"/>
  <c r="F34" s="1"/>
  <c r="F36" s="1"/>
  <c r="F38" s="1"/>
  <c r="H40" s="1"/>
  <c r="H42" s="1"/>
  <c r="H44" s="1"/>
  <c r="H46" s="1"/>
  <c r="H48" s="1"/>
  <c r="F50" s="1"/>
  <c r="G78"/>
  <c r="C59"/>
  <c r="E60" s="1"/>
  <c r="J227" i="2"/>
  <c r="J52" s="1"/>
  <c r="C51" i="4"/>
  <c r="E52" s="1"/>
  <c r="J4" i="2"/>
  <c r="E78" i="4" l="1"/>
  <c r="E79" s="1"/>
  <c r="G79" s="1"/>
  <c r="F52"/>
  <c r="F54" s="1"/>
  <c r="H56" s="1"/>
  <c r="H58" s="1"/>
  <c r="F60" s="1"/>
  <c r="F62" s="1"/>
  <c r="H62" s="1"/>
  <c r="F64" s="1"/>
  <c r="H66" s="1"/>
  <c r="F68" s="1"/>
  <c r="H68" s="1"/>
  <c r="F70" s="1"/>
  <c r="H70" s="1"/>
  <c r="F72" s="1"/>
  <c r="H72" s="1"/>
  <c r="F74" s="1"/>
  <c r="F76" s="1"/>
  <c r="C77"/>
  <c r="D57" l="1"/>
  <c r="D75"/>
  <c r="D69"/>
  <c r="D71"/>
  <c r="D61"/>
  <c r="D67"/>
  <c r="D73"/>
  <c r="D11"/>
  <c r="D9"/>
  <c r="D29"/>
  <c r="D33"/>
  <c r="D35"/>
  <c r="D13"/>
  <c r="D63"/>
  <c r="D47"/>
  <c r="D7"/>
  <c r="D45"/>
  <c r="D55"/>
  <c r="D41"/>
  <c r="D43"/>
  <c r="D53"/>
  <c r="D39"/>
  <c r="D49"/>
  <c r="D21"/>
  <c r="D27"/>
  <c r="D25"/>
  <c r="D19"/>
  <c r="D5"/>
  <c r="D65"/>
  <c r="D17"/>
  <c r="D15"/>
  <c r="D23"/>
  <c r="D59"/>
  <c r="D51"/>
  <c r="D37"/>
  <c r="D31"/>
  <c r="D62" l="1"/>
  <c r="F78" s="1"/>
  <c r="F79" s="1"/>
  <c r="D77" l="1"/>
  <c r="H78"/>
  <c r="H79" s="1"/>
  <c r="J255" i="2"/>
</calcChain>
</file>

<file path=xl/sharedStrings.xml><?xml version="1.0" encoding="utf-8"?>
<sst xmlns="http://schemas.openxmlformats.org/spreadsheetml/2006/main" count="816" uniqueCount="435">
  <si>
    <t>Item</t>
  </si>
  <si>
    <t>Descrição</t>
  </si>
  <si>
    <t>Und</t>
  </si>
  <si>
    <t>Quant.</t>
  </si>
  <si>
    <t>Total</t>
  </si>
  <si>
    <t>M. O.</t>
  </si>
  <si>
    <t>MAT.</t>
  </si>
  <si>
    <t>SUBESTAÇÃO AO TEMPO</t>
  </si>
  <si>
    <t xml:space="preserve"> 1.1 </t>
  </si>
  <si>
    <t>ESTRUTURA CE3- ETRMSP</t>
  </si>
  <si>
    <t xml:space="preserve"> 1.1.1 </t>
  </si>
  <si>
    <t>ISOLADOR DE ANCORAGEM POLIMÉTRICO 25kV. FORNECIMENTO E INSTALAÇÃO</t>
  </si>
  <si>
    <t>UND</t>
  </si>
  <si>
    <t xml:space="preserve"> 1.1.2 </t>
  </si>
  <si>
    <t>PERFIL U, REDE COMPACTA. FORNECIMENTO E INSTALAÇÃO</t>
  </si>
  <si>
    <t xml:space="preserve"> 1.1.3 </t>
  </si>
  <si>
    <t>CRUZETA POLIMÉRICA 90X90X2000MM. FORNECIMENTO E INSTALAÇÃO</t>
  </si>
  <si>
    <t xml:space="preserve"> 1.1.4 </t>
  </si>
  <si>
    <t>CHAVE ELO FUSÍVEL 25kV. FORNECIMENTO E INSTALAÇÃO</t>
  </si>
  <si>
    <t xml:space="preserve"> 1.1.5 </t>
  </si>
  <si>
    <t>INSTALAÇÃO TRANSFORMADOR COM ACESSÓRIOS</t>
  </si>
  <si>
    <t xml:space="preserve"> 1.1.6 </t>
  </si>
  <si>
    <t>POSTE DE CONCRETO CIRCULAR H=12M 600daN INCLUSIVE ESCAVACAO, EXCLUSIVE TRANSPORTE - FORNECIMENTO E INSTALACAO</t>
  </si>
  <si>
    <t xml:space="preserve"> 1.1.7 </t>
  </si>
  <si>
    <t>LIGAÇÃO MÉDIA TENSÃO - REDE E TRANSFORMADOR</t>
  </si>
  <si>
    <t xml:space="preserve"> 1.2 </t>
  </si>
  <si>
    <t>LIGAÇÃO À MEDIÇÃO</t>
  </si>
  <si>
    <t xml:space="preserve"> 1.2.1 </t>
  </si>
  <si>
    <t>LUVA PARA ELETRODUTO, PVC, ROSCÁVEL, DN 110 MM (4") - FORNECIMENTO E INSTALAÇÃO. AF_12/2015</t>
  </si>
  <si>
    <t xml:space="preserve"> 1.2.2 </t>
  </si>
  <si>
    <t>CURVA 90 GRAUS PARA ELETRODUTO, PVC, ROSCÁVEL, DN 110 MM (4") - FORNECIMENTO E INSTALAÇÃO. AF_12/2015</t>
  </si>
  <si>
    <t xml:space="preserve"> 1.2.3 </t>
  </si>
  <si>
    <t>CABO DE COBRE FLEXÍVEL ISOLADO, 120 MM², ANTI-CHAMA 0,6/1,0 KV, PARA DISTRIBUIÇÃO - FORNECIMENTO E INSTALAÇÃO. AF_12/2015</t>
  </si>
  <si>
    <t>M</t>
  </si>
  <si>
    <t xml:space="preserve"> 1.2.4 </t>
  </si>
  <si>
    <t>ELETRODUTO RÍGIDO ROSCÁVEL, PVC, DN 110 MM (4") COM FIXAÇÃO EM POSTE - FORNECIMENTO E INSTALAÇÃO</t>
  </si>
  <si>
    <t xml:space="preserve"> 1.2.5 </t>
  </si>
  <si>
    <t>TERMINAL METALICO A PRESSAO PARA 1 CABO DE 120 MM2 - FORNECIMENTO E INSTALACAO</t>
  </si>
  <si>
    <t xml:space="preserve"> 1.3 </t>
  </si>
  <si>
    <t>MEDIÇÃO E PROTEÇÃO</t>
  </si>
  <si>
    <t xml:space="preserve"> 1.3.1 </t>
  </si>
  <si>
    <t>ELETRODUTO RÍGIDO ROSCÁVEL, PVC, DN 110 MM (4") - FORNECIMENTO E INSTALAÇÃO. AF_12/2015</t>
  </si>
  <si>
    <t xml:space="preserve"> 1.3.2 </t>
  </si>
  <si>
    <t>ALVENARIA DE BLOCOS DE CONCRETO ESTRUTURAL 14X19X29 CM, (ESPESSURA 14 CM) FBK = 14,0 MPA, PARA PAREDES COM ÁREA LÍQUIDA MENOR QUE 6M², SEM VÃOS, UTILIZANDO COLHER DE PEDREIRO. AF_12/2014</t>
  </si>
  <si>
    <t>m²</t>
  </si>
  <si>
    <t xml:space="preserve"> 1.3.3 </t>
  </si>
  <si>
    <t>CAIXA DE MEDICAO EM ALTA TENSAO - FORNECIMENTO E INSTALACAO</t>
  </si>
  <si>
    <t xml:space="preserve"> 1.3.4 </t>
  </si>
  <si>
    <t xml:space="preserve"> 1.3.5 </t>
  </si>
  <si>
    <t xml:space="preserve"> 1.3.6 </t>
  </si>
  <si>
    <t>DISJUNTOR BIPOLAR 2A CURVA C. FORNECIMENTO E INSTALAÇÃO</t>
  </si>
  <si>
    <t xml:space="preserve"> 1.3.7 </t>
  </si>
  <si>
    <t>CABO DE COBRE FLEXÍVEL ISOLADO, 2,5 MM², ANTI-CHAMA 450/750 V, PARA CIRCUITOS TERMINAIS - FORNECIMENTO E INSTALAÇÃO. AF_12/2015</t>
  </si>
  <si>
    <t xml:space="preserve"> 1.3.8 </t>
  </si>
  <si>
    <t>TRANSFORMADOR MONOFÁFICO 500VA, 220/127V. FORNECIMENTO E INSTALAÇÃO</t>
  </si>
  <si>
    <t xml:space="preserve"> 1.3.9 </t>
  </si>
  <si>
    <t>TOMADA MÉDIA DE EMBUTIR (1 MÓDULO), 2P+T 10 A, INCLUINDO SUPORTE E PLACA - FORNECIMENTO E INSTALAÇÃO. AF_12/2015</t>
  </si>
  <si>
    <t xml:space="preserve"> 1.3.10 </t>
  </si>
  <si>
    <t>DISJUNTOR TERMOMAGNETICO TRIPOLAR EM CAIXA MOLDADA 175 A 225A 240V, FORNECIMENTO E INSTALACAO</t>
  </si>
  <si>
    <t xml:space="preserve"> 1.3.11 </t>
  </si>
  <si>
    <t xml:space="preserve"> 1.3.12 </t>
  </si>
  <si>
    <t xml:space="preserve"> 1.3.13 </t>
  </si>
  <si>
    <t>CURVA 90 GRAUS PARA ELETRODUTO, PVC, ROSCÁVEL, DN 32 MM (1"), PARA CIRCUITOS TERMINAIS, INSTALADA EM PAREDE - FORNECIMENTO E INSTALAÇÃO. AF_12/2015</t>
  </si>
  <si>
    <t xml:space="preserve"> 1.3.14 </t>
  </si>
  <si>
    <t>BUCHA / ARRUELA ALUMINIO 1"</t>
  </si>
  <si>
    <t>CJ</t>
  </si>
  <si>
    <t xml:space="preserve"> 1.3.15 </t>
  </si>
  <si>
    <t>MASSA PARA CALAFETAR JUNTAS</t>
  </si>
  <si>
    <t>KG</t>
  </si>
  <si>
    <t xml:space="preserve"> 1.3.16 </t>
  </si>
  <si>
    <t>BUCHA / ARRUELA ALUMINIO 4"</t>
  </si>
  <si>
    <t xml:space="preserve"> 1.3.17 </t>
  </si>
  <si>
    <t>CONECTOR METALICO TIPO PARAFUSO FENDIDO (SPLIT BOLT), PARA CABOS ATE 120 MM2. FORNECIMENTO E INSTALAÇÃO</t>
  </si>
  <si>
    <t xml:space="preserve"> 1.3.18 </t>
  </si>
  <si>
    <t>CONECTOR DE PARAFUSO FENDIDO EM LIGA DE COBRE COM SEPARADOR DE CABOS PARA CABO 50 MM2 - FORNECIMENTO E INSTALACAO</t>
  </si>
  <si>
    <t xml:space="preserve"> 1.3.19 </t>
  </si>
  <si>
    <t>ESCAVAÇÃO MECANIZADA DE VALA COM PROF. ATÉ 1,5 M (MÉDIA ENTRE MONTANTE E JUSANTE/UMA COMPOSIÇÃO POR TRECHO), COM RETROESCAVADEIRA (0,26 M3/88 HP), LARG. MENOR QUE 0,8 M, EM SOLO DE 1A CATEGORIA, EM LOCAIS COM ALTO NÍVEL DE INTERFERÊNCIA. AF_01/2015</t>
  </si>
  <si>
    <t>m³</t>
  </si>
  <si>
    <t xml:space="preserve"> 1.4 </t>
  </si>
  <si>
    <t>ATERRAMENTO</t>
  </si>
  <si>
    <t xml:space="preserve"> 1.4.1 </t>
  </si>
  <si>
    <t>ELETRODUTO RÍGIDO ROSCÁVEL, PVC, DN 25 MM (3/4"), PARA CIRCUITOS TERMINAIS, INSTALADO EM LAJE - FORNECIMENTO E INSTALAÇÃO. AF_12/2015</t>
  </si>
  <si>
    <t xml:space="preserve"> 1.4.2 </t>
  </si>
  <si>
    <t>CORDOALHA DE COBRE NU 35 MM², NÃO ENTERRADA, COM ISOLADOR - FORNECIMENTO E INSTALAÇÃO. AF_12/2017</t>
  </si>
  <si>
    <t xml:space="preserve"> 1.4.3 </t>
  </si>
  <si>
    <t>SOLDA EXOTERMICA COM MOLDE (T)</t>
  </si>
  <si>
    <t xml:space="preserve"> 1.4.4 </t>
  </si>
  <si>
    <t>CORDOALHA DE COBRE NU 50 MM², ENTERRADA, SEM ISOLADOR - FORNECIMENTO E INSTALAÇÃO. AF_12/2017</t>
  </si>
  <si>
    <t xml:space="preserve"> 1.4.5 </t>
  </si>
  <si>
    <t>ESCAVACAO MECANICA CAMPO ABERTO EM SOLO EXCETO ROCHA ATE 2,00M PROFUNDIDADE</t>
  </si>
  <si>
    <t xml:space="preserve"> 1.4.6 </t>
  </si>
  <si>
    <t>REATERRO MECANIZADO DE VALA COM ESCAVADEIRA HIDRÁULICA (CAPACIDADE DA CAÇAMBA: 0,8 M³ / POTÊNCIA: 111 HP), LARGURA ATÉ 1,5 M, PROFUNDIDADE DE 1,5 A 3,0 M, COM SOLO DE 1ª CATEGORIA EM LOCAIS COM ALTO NÍVEL DE INTERFERÊNCIA. AF_04/2016</t>
  </si>
  <si>
    <t xml:space="preserve"> 1.4.7 </t>
  </si>
  <si>
    <t>HASTE DE ATERRAMENTO 5/8  PARA SPDA - FORNECIMENTO E INSTALAÇÃO. AF_12/2017</t>
  </si>
  <si>
    <t xml:space="preserve"> 1.5 </t>
  </si>
  <si>
    <t>TESTES GERAIS DE RECEBIMENTO DA OBRA - SUBESTAÇÃO</t>
  </si>
  <si>
    <t xml:space="preserve"> 1.5.1 </t>
  </si>
  <si>
    <t>ENGENHEIRO ELETRICISTA COM ENCARGOS COMPLEMENTARES</t>
  </si>
  <si>
    <t>H</t>
  </si>
  <si>
    <t xml:space="preserve"> 1.5.2 </t>
  </si>
  <si>
    <t>AUXILIAR DE ELETRICISTA COM ENCARGOS COMPLEMENTARES</t>
  </si>
  <si>
    <t xml:space="preserve"> 1.5.3 </t>
  </si>
  <si>
    <t>ELETRICISTA COM ENCARGOS COMPLEMENTARES</t>
  </si>
  <si>
    <t xml:space="preserve"> 1.5.4 </t>
  </si>
  <si>
    <t>ELETRICISTA INDUSTRIAL COM ENCARGOS COMPLEMENTARES</t>
  </si>
  <si>
    <t>REDE ELÉTRICA SUBTERRÂNEA E ILUMINAÇÃO VIÁRIA</t>
  </si>
  <si>
    <t xml:space="preserve"> 2.1 </t>
  </si>
  <si>
    <t>ELETROVIA SUBTERRÂNEA - TRECHO 1</t>
  </si>
  <si>
    <t xml:space="preserve"> 2.1.1 </t>
  </si>
  <si>
    <t>ELETRODUTO FLEXÍVEL CORRUGADO, PEAD, DN 100 (4”) - FORNECIMENTO E INSTALAÇÃO. AF_04/2016</t>
  </si>
  <si>
    <t xml:space="preserve"> 2.1.2</t>
  </si>
  <si>
    <t xml:space="preserve"> 2.1.3</t>
  </si>
  <si>
    <t>CABO DE COBRE FLEXÍVEL ISOLADO, 70 MM², ANTI-CHAMA 450/750 V, PARA DISTRIBUIÇÃO - FORNECIMENTO E INSTALAÇÃO. AF_12/2015</t>
  </si>
  <si>
    <t xml:space="preserve"> 2.1.4</t>
  </si>
  <si>
    <t>CABO DE COBRE FLEXÍVEL ISOLADO, 6 MM², ANTI-CHAMA 0,6/1,0 KV, PARA CIRCUITOS TERMINAIS - FORNECIMENTO E INSTALAÇÃO. AF_12/2015</t>
  </si>
  <si>
    <t xml:space="preserve"> 2.1.5</t>
  </si>
  <si>
    <t xml:space="preserve"> 2.1.6</t>
  </si>
  <si>
    <t>BASE DE SOLO - BRITA (50/50), MISTURA EM USINA, COMPACTACAO 100% PROCTOR MODIFICADO, EXCLUSIVE ESCAVACAO, CARGA E TRANSPORTE</t>
  </si>
  <si>
    <t xml:space="preserve"> 2.1.7</t>
  </si>
  <si>
    <t>CONCRETO CICLOPICO FCK=10MPA 30% PEDRA DE MAO INCLUSIVE LANCAMENTO</t>
  </si>
  <si>
    <t xml:space="preserve"> 2.1.8</t>
  </si>
  <si>
    <t>REATERRO MECANIZADO DE VALA COM RETROESCAVADEIRA (CAPACIDADE DA CAÇAMBA DA RETRO: 0,26 M³ / POTÊNCIA: 88 HP), LARGURA ATÉ 0,8 M, PROFUNDIDADE ATÉ 1,5 M, COM SOLO DE 1ª CATEGORIA EM LOCAIS COM BAIXO NÍVEL DE INTERFERÊNCIA. AF_04/2016</t>
  </si>
  <si>
    <t xml:space="preserve"> 2.1.9</t>
  </si>
  <si>
    <t>FITA SUBTERRÂNEA "CUIDADO REDE ELÉTRICA ABAIXO" - FORNECIMENTO E INSTALACAO</t>
  </si>
  <si>
    <t xml:space="preserve"> 2.1.10</t>
  </si>
  <si>
    <t>CABO DE COBRE FLEXÍVEL ISOLADO, 6 MM², ANTI-CHAMA 450/750 V, PARA CIRCUITOS TERMINAIS - FORNECIMENTO E INSTALAÇÃO. AF_12/2015</t>
  </si>
  <si>
    <t xml:space="preserve"> 2.2</t>
  </si>
  <si>
    <t>ELETROVIA SUBTERRÂNEA - TRECHO 2</t>
  </si>
  <si>
    <t xml:space="preserve"> 2.2.1</t>
  </si>
  <si>
    <t xml:space="preserve"> 2.2.2</t>
  </si>
  <si>
    <t xml:space="preserve"> 2.2.3</t>
  </si>
  <si>
    <t xml:space="preserve"> 2.2.4</t>
  </si>
  <si>
    <t xml:space="preserve"> 2.2.5</t>
  </si>
  <si>
    <t xml:space="preserve"> 2.2.6</t>
  </si>
  <si>
    <t xml:space="preserve"> 2.2.7</t>
  </si>
  <si>
    <t xml:space="preserve"> 2.2.8</t>
  </si>
  <si>
    <t xml:space="preserve"> 2.2.9</t>
  </si>
  <si>
    <t xml:space="preserve"> 2.2.10</t>
  </si>
  <si>
    <t xml:space="preserve"> 2.3</t>
  </si>
  <si>
    <t>ELETROVIA SUBTERRÂNEA - TRECHO 3 (LANÇAMENTO DE CIRCUITOS)</t>
  </si>
  <si>
    <t xml:space="preserve"> 2.3.1</t>
  </si>
  <si>
    <t xml:space="preserve"> 2.3.2</t>
  </si>
  <si>
    <t xml:space="preserve"> 2.3.3</t>
  </si>
  <si>
    <t>CABO DE COBRE FLEXÍVEL ISOLADO, 10 MM², ANTI-CHAMA 0,6/1,0 KV, PARA CIRCUITOS TERMINAIS - FORNECIMENTO E INSTALAÇÃO. AF_12/2015</t>
  </si>
  <si>
    <t xml:space="preserve"> 2.3.4</t>
  </si>
  <si>
    <t>CABO DE COBRE FLEXÍVEL ISOLADO, 10 MM², ANTI-CHAMA 450/750 V, PARA CIRCUITOS TERMINAIS - FORNECIMENTO E INSTALAÇÃO. AF_12/2015</t>
  </si>
  <si>
    <t xml:space="preserve"> 2.3.5</t>
  </si>
  <si>
    <t xml:space="preserve"> 2.3.6</t>
  </si>
  <si>
    <t xml:space="preserve"> 2.4</t>
  </si>
  <si>
    <t>ELETROVIA SUBTERRÂNEA - TRECHO 4</t>
  </si>
  <si>
    <t xml:space="preserve"> 2.4.1 </t>
  </si>
  <si>
    <t xml:space="preserve"> 2.4.2</t>
  </si>
  <si>
    <t xml:space="preserve"> 2.4.3</t>
  </si>
  <si>
    <t>CABO DE COBRE FLEXÍVEL ISOLADO, 16 MM², ANTI-CHAMA 0,6/1,0 KV, PARA CIRCUITOS TERMINAIS - FORNECIMENTO E INSTALAÇÃO. AF_12/2015</t>
  </si>
  <si>
    <t xml:space="preserve"> 2.4.4</t>
  </si>
  <si>
    <t>CABO DE COBRE FLEXÍVEL ISOLADO, 16 MM², ANTI-CHAMA 450/750 V, PARA CIRCUITOS TERMINAIS - FORNECIMENTO E INSTALAÇÃO. AF_12/2015</t>
  </si>
  <si>
    <t xml:space="preserve"> 2.4.5</t>
  </si>
  <si>
    <t xml:space="preserve"> 2.4.6</t>
  </si>
  <si>
    <t xml:space="preserve"> 2.4.7</t>
  </si>
  <si>
    <t xml:space="preserve"> 2.4.8</t>
  </si>
  <si>
    <t xml:space="preserve"> 2.4.9</t>
  </si>
  <si>
    <t xml:space="preserve"> 2.4.10</t>
  </si>
  <si>
    <t xml:space="preserve"> 2.4.11</t>
  </si>
  <si>
    <t xml:space="preserve"> 2.4.12</t>
  </si>
  <si>
    <t xml:space="preserve"> 2.4.13</t>
  </si>
  <si>
    <t xml:space="preserve"> 2.4.14</t>
  </si>
  <si>
    <t xml:space="preserve"> 2.5</t>
  </si>
  <si>
    <t>ELETROVIA SUBTERRÂNEA - TRECHO 4.1 (LANÇAMENTO DE CIRCUITOS)</t>
  </si>
  <si>
    <t xml:space="preserve"> 2.5.1</t>
  </si>
  <si>
    <t xml:space="preserve"> 2.5.2</t>
  </si>
  <si>
    <t xml:space="preserve"> 2.5.3</t>
  </si>
  <si>
    <t xml:space="preserve"> 2.5.4</t>
  </si>
  <si>
    <t xml:space="preserve"> 2.5.5</t>
  </si>
  <si>
    <t xml:space="preserve"> 2.5.6</t>
  </si>
  <si>
    <t xml:space="preserve"> 2.5.7</t>
  </si>
  <si>
    <t xml:space="preserve"> 2.5.8</t>
  </si>
  <si>
    <t xml:space="preserve"> 2.6</t>
  </si>
  <si>
    <t>ELETROVIA SUBTERRÂNEA - TRECHO 5 (COM PROLONGAMENTO ATÉ CCM/EBE)</t>
  </si>
  <si>
    <t xml:space="preserve"> 2.6.1</t>
  </si>
  <si>
    <t>ELETRODUTO FLEXÍVEL CORRUGADO, PVC, DN 32 MM (1"), PARA CIRCUITOS TERMINAIS, INSTALADO EM LAJE - FORNECIMENTO E INSTALAÇÃO. AF_12/2015</t>
  </si>
  <si>
    <t xml:space="preserve"> 2.6.2</t>
  </si>
  <si>
    <t>ELETRODUTO FLEXÍVEL CORRUGADO, PEAD, DN 63 (2")  - FORNECIMENTO E INSTALAÇÃO. AF_04/2016</t>
  </si>
  <si>
    <t xml:space="preserve"> 2.6.3</t>
  </si>
  <si>
    <t xml:space="preserve"> 2.6.4</t>
  </si>
  <si>
    <t xml:space="preserve"> 2.6.5</t>
  </si>
  <si>
    <t>ESCAVAÇÃO MECANIZADA DE VALA COM PROF. ATÉ 1,5 M(MÉDIA ENTRE MONTANTE E JUSANTE/UMA COMPOSIÇÃO POR TRECHO), COM ESCAVADEIRA HIDRÁULICA (0,8 M3), LARG. DE 1,5M A 2,5 M, EM SOLO DE 1A CATEGORIA, LOCAIS COM BAIXO NÍVEL DE INTERFERÊNCIA. AF_01/2015</t>
  </si>
  <si>
    <t xml:space="preserve"> 2.6.6</t>
  </si>
  <si>
    <t xml:space="preserve"> 2.6.7</t>
  </si>
  <si>
    <t>REATERRO MECANIZADO DE VALA COM ESCAVADEIRA HIDRÁULICA (CAPACIDADE DA CAÇAMBA: 0,8 M³ / POTÊNCIA: 111 HP), LARGURA ATÉ 1,5 M, PROFUNDIDADE DE 1,5 A 3,0 M, COM SOLO DE 1ª CATEGORIA EM LOCAIS COM BAIXO NÍVEL DE INTERFERÊNCIA. AF_04/2016</t>
  </si>
  <si>
    <t xml:space="preserve"> 2.6.8</t>
  </si>
  <si>
    <t xml:space="preserve"> 2.7</t>
  </si>
  <si>
    <t>ELETROVIA SUBTERRÂNEA - TRECHO 6 (COM PROLONGAMENTO ATÉ CD-GUARITA)</t>
  </si>
  <si>
    <t xml:space="preserve"> 2.7.1</t>
  </si>
  <si>
    <t xml:space="preserve"> 2.7.2</t>
  </si>
  <si>
    <t xml:space="preserve"> 2.7.3</t>
  </si>
  <si>
    <t xml:space="preserve"> 2.7.4</t>
  </si>
  <si>
    <t xml:space="preserve"> 2.7.5</t>
  </si>
  <si>
    <t xml:space="preserve"> 2.7.6</t>
  </si>
  <si>
    <t xml:space="preserve"> 2.7.7</t>
  </si>
  <si>
    <t xml:space="preserve"> 2.8</t>
  </si>
  <si>
    <t>ELETROVIA SUBTERRÂNEA - TRECHO 7</t>
  </si>
  <si>
    <t xml:space="preserve"> 2.8.1</t>
  </si>
  <si>
    <t xml:space="preserve"> 2.8.2</t>
  </si>
  <si>
    <t>CABO DE COBRE FLEXÍVEL ISOLADO, 16 MM², ANTI-CHAMA 0,6/1,0 KV, PARA DISTRIBUIÇÃO - FORNECIMENTO E INSTALAÇÃO. AF_12/2015</t>
  </si>
  <si>
    <t xml:space="preserve"> 2.8.3</t>
  </si>
  <si>
    <t>CABO DE COBRE FLEXÍVEL ISOLADO, 16 MM², ANTI-CHAMA 450/750 V, PARA DISTRIBUIÇÃO - FORNECIMENTO E INSTALAÇÃO. AF_12/2015</t>
  </si>
  <si>
    <t xml:space="preserve"> 2.8.4</t>
  </si>
  <si>
    <t xml:space="preserve"> 2.8.5</t>
  </si>
  <si>
    <t xml:space="preserve"> 2.8.6</t>
  </si>
  <si>
    <t xml:space="preserve"> 2.8.7</t>
  </si>
  <si>
    <t xml:space="preserve"> 2.9</t>
  </si>
  <si>
    <t>ELETROVIA SUBTERRÂNEA - TRECHO 8</t>
  </si>
  <si>
    <t xml:space="preserve"> 2.9.1</t>
  </si>
  <si>
    <t xml:space="preserve"> 2.9.2</t>
  </si>
  <si>
    <t xml:space="preserve"> 2.9.3</t>
  </si>
  <si>
    <t xml:space="preserve"> 2.9.4</t>
  </si>
  <si>
    <t xml:space="preserve"> 2.9.5</t>
  </si>
  <si>
    <t xml:space="preserve"> 2.9.6</t>
  </si>
  <si>
    <t xml:space="preserve"> 2.9.7</t>
  </si>
  <si>
    <t xml:space="preserve"> 2.10</t>
  </si>
  <si>
    <t>ELETROVIA SUBTERRÂNEA - TRECHO 9</t>
  </si>
  <si>
    <t xml:space="preserve"> 2.10.1</t>
  </si>
  <si>
    <t xml:space="preserve"> 2.10.2</t>
  </si>
  <si>
    <t xml:space="preserve"> 2.10.3</t>
  </si>
  <si>
    <t xml:space="preserve"> 2.10.4</t>
  </si>
  <si>
    <t xml:space="preserve"> 2.10.5</t>
  </si>
  <si>
    <t xml:space="preserve"> 2.11</t>
  </si>
  <si>
    <t>ELETROVIA SUBTERRÂNEA - TRECHO 9.1</t>
  </si>
  <si>
    <t xml:space="preserve"> 2.11.1</t>
  </si>
  <si>
    <t xml:space="preserve"> 2.11.2</t>
  </si>
  <si>
    <t xml:space="preserve"> 2.11.3</t>
  </si>
  <si>
    <t xml:space="preserve"> 2.11.4</t>
  </si>
  <si>
    <t xml:space="preserve"> 2.11.5</t>
  </si>
  <si>
    <t xml:space="preserve"> 2.12</t>
  </si>
  <si>
    <t>ELETROVIA SUBTERRÂNEA - TRECHO 11</t>
  </si>
  <si>
    <t xml:space="preserve"> 2.12.1</t>
  </si>
  <si>
    <t xml:space="preserve"> 2.12.2</t>
  </si>
  <si>
    <t xml:space="preserve"> 2.12.3</t>
  </si>
  <si>
    <t xml:space="preserve"> 2.12.4</t>
  </si>
  <si>
    <t xml:space="preserve"> 2.12.5</t>
  </si>
  <si>
    <t xml:space="preserve"> 2.13</t>
  </si>
  <si>
    <t>ELETROVIA SUBTERRÂNEA - TRECHO 12 (LANÇAMENTO DE CIRCUITOS)</t>
  </si>
  <si>
    <t xml:space="preserve"> 2.13.1</t>
  </si>
  <si>
    <t xml:space="preserve"> 2.13.2</t>
  </si>
  <si>
    <t xml:space="preserve"> 2.14</t>
  </si>
  <si>
    <t>ELETROVIA SUBTERRÂNEA - TRECHO 13</t>
  </si>
  <si>
    <t xml:space="preserve"> 2.14.1</t>
  </si>
  <si>
    <t xml:space="preserve"> 2.14.2</t>
  </si>
  <si>
    <t xml:space="preserve"> 2.14.3</t>
  </si>
  <si>
    <t xml:space="preserve"> 2.14.4</t>
  </si>
  <si>
    <t>CABO DE COBRE FLEXÍVEL ISOLADO, 4 MM², ANTI-CHAMA 0,6/1,0 KV, PARA CIRCUITOS TERMINAIS - FORNECIMENTO E INSTALAÇÃO. AF_12/2015</t>
  </si>
  <si>
    <t xml:space="preserve"> 2.14.5</t>
  </si>
  <si>
    <t xml:space="preserve"> 2.14.6</t>
  </si>
  <si>
    <t xml:space="preserve"> 2.14.7</t>
  </si>
  <si>
    <t xml:space="preserve"> 2.14.8</t>
  </si>
  <si>
    <t xml:space="preserve"> 2.15</t>
  </si>
  <si>
    <t>ELETROVIA SUBTERRÂNEA - TRECHO 14</t>
  </si>
  <si>
    <t xml:space="preserve"> 2.15.1</t>
  </si>
  <si>
    <t xml:space="preserve"> 2.15.2</t>
  </si>
  <si>
    <t xml:space="preserve"> 2.15.3</t>
  </si>
  <si>
    <t xml:space="preserve"> 2.15.4</t>
  </si>
  <si>
    <t xml:space="preserve"> 2.15.5</t>
  </si>
  <si>
    <t xml:space="preserve"> 2.15.6</t>
  </si>
  <si>
    <t xml:space="preserve"> 2.15.7</t>
  </si>
  <si>
    <t xml:space="preserve"> 2.15.8</t>
  </si>
  <si>
    <t xml:space="preserve"> 2.16</t>
  </si>
  <si>
    <t>ELETROVIA SUBTERRÂNEA - TRECHO 15</t>
  </si>
  <si>
    <t xml:space="preserve"> 2.16.1</t>
  </si>
  <si>
    <t xml:space="preserve"> 2.16.2</t>
  </si>
  <si>
    <t xml:space="preserve"> 2.16.3</t>
  </si>
  <si>
    <t xml:space="preserve"> 2.16.4</t>
  </si>
  <si>
    <t xml:space="preserve"> 2.16.5</t>
  </si>
  <si>
    <t xml:space="preserve"> 2.16.6</t>
  </si>
  <si>
    <t xml:space="preserve"> 2.17</t>
  </si>
  <si>
    <t>ELETROVIA SUBTERRÂNEA - TRECHOS 16, 17, 18 E 19</t>
  </si>
  <si>
    <t xml:space="preserve"> 2.17.1</t>
  </si>
  <si>
    <t xml:space="preserve"> 2.17.2</t>
  </si>
  <si>
    <t xml:space="preserve"> 2.17.3</t>
  </si>
  <si>
    <t xml:space="preserve"> 2.17.4</t>
  </si>
  <si>
    <t xml:space="preserve"> 2.17.5</t>
  </si>
  <si>
    <t xml:space="preserve"> 2.17.6</t>
  </si>
  <si>
    <t xml:space="preserve"> 2.18</t>
  </si>
  <si>
    <t>ELETROVIA SUBTERRÂNEA - TRECHO 20</t>
  </si>
  <si>
    <t xml:space="preserve"> 2.18.1</t>
  </si>
  <si>
    <t>ELETRODUTO FLEXÍVEL CORRUGADO, PEAD, DN 50 (1 ½”)  - FORNECIMENTO E INSTALAÇÃO. AF_04/2016</t>
  </si>
  <si>
    <t xml:space="preserve"> 2.18.2</t>
  </si>
  <si>
    <t xml:space="preserve"> 2.18.3</t>
  </si>
  <si>
    <t xml:space="preserve"> 2.18.4</t>
  </si>
  <si>
    <t xml:space="preserve"> 2.18.5</t>
  </si>
  <si>
    <t xml:space="preserve"> 2.18.6</t>
  </si>
  <si>
    <t xml:space="preserve"> 2.19</t>
  </si>
  <si>
    <t>ELETROVIA SUBTERRÂNEA - TRECHO 21</t>
  </si>
  <si>
    <t xml:space="preserve"> 2.19.1</t>
  </si>
  <si>
    <t xml:space="preserve"> 2.19.2</t>
  </si>
  <si>
    <t xml:space="preserve"> 2.19.3</t>
  </si>
  <si>
    <t xml:space="preserve"> 2.19.4</t>
  </si>
  <si>
    <t xml:space="preserve"> 2.19.5</t>
  </si>
  <si>
    <t xml:space="preserve"> 2.19.6</t>
  </si>
  <si>
    <t xml:space="preserve"> 2.20</t>
  </si>
  <si>
    <t>ELETROVIA SUBTERRÂNEA - TRECHO 22</t>
  </si>
  <si>
    <t xml:space="preserve"> 2.20.1</t>
  </si>
  <si>
    <t xml:space="preserve"> 2.20.2</t>
  </si>
  <si>
    <t xml:space="preserve"> 2.20.3</t>
  </si>
  <si>
    <t xml:space="preserve"> 2.20.4</t>
  </si>
  <si>
    <t xml:space="preserve"> 2.20.5</t>
  </si>
  <si>
    <t xml:space="preserve"> 2.21</t>
  </si>
  <si>
    <t>POSTE COM SISTEMA ILUMINAÇÃO VIÁRIA</t>
  </si>
  <si>
    <t xml:space="preserve"> 2.21.1</t>
  </si>
  <si>
    <t>POSTE DE CONCRETO DUPLO T H=9M CARGA NOMINAL 500KG INCLUSIVE ESCAVACAO, EXCLUSIVE TRANSPORTE - FORNECIMENTO E INSTALACAO</t>
  </si>
  <si>
    <t xml:space="preserve"> 2.21.2</t>
  </si>
  <si>
    <t>ELETRODUTO FLEXÍVEL CORRUGADO, PVC, DN 25 MM (3/4"), PARA CIRCUITOS TERMINAIS, INSTALADO EM PAREDE - FORNECIMENTO E INSTALAÇÃO. AF_12/2015</t>
  </si>
  <si>
    <t xml:space="preserve"> 2.21.3</t>
  </si>
  <si>
    <t>CURVA 90 GRAUS PARA ELETRODUTO, PVC, ROSCÁVEL, DN 25 MM (3/4"), PARA CIRCUITOS TERMINAIS, INSTALADA EM FORRO - FORNECIMENTO E INSTALAÇÃO. AF_12/2015</t>
  </si>
  <si>
    <t xml:space="preserve"> 2.21.4</t>
  </si>
  <si>
    <t>ABRACADEIRA DE FIXACAO DE BRACOS DE LUMINARIAS DE 4" - FORNECIMENTO E INSTALACAO</t>
  </si>
  <si>
    <t xml:space="preserve"> 2.21.5</t>
  </si>
  <si>
    <t>ABRACADEIRA EM ACO PARA AMARRACAO DE ELETRODUTOS, TIPO D, COM 3/4" E CUNHA DE FIXACAO</t>
  </si>
  <si>
    <t xml:space="preserve"> 2.21.6</t>
  </si>
  <si>
    <t>BRACO P/ LUMINARIA PUBLICA 1 X 1,50 M, EM TUBO ACO GALV 3/4”, P/ FIXACAO EM POSTE OU PAREDE - FORNECIMENTO E INSTALACAO</t>
  </si>
  <si>
    <t xml:space="preserve"> 2.21.7</t>
  </si>
  <si>
    <t>LAMPADA DE VAPOR DE SODIO DE 150WX220V - FORNECIMENTO E INSTALACAO</t>
  </si>
  <si>
    <t xml:space="preserve"> 2.21.8</t>
  </si>
  <si>
    <t>RELE FOTOELETRICO P/ COMANDO DE ILUMINACAO EXTERNA 220V/1000W - FORNECIMENTO E INSTALACAO</t>
  </si>
  <si>
    <t xml:space="preserve"> 2.21.9</t>
  </si>
  <si>
    <t>LUMINARIA FECHADA PARA ILUMINACAO PUBLICA - LAMPADAS DE 250/500W - FORNECIMENTO E INSTALACAO (EXCLUINDO LAMPADAS)</t>
  </si>
  <si>
    <t xml:space="preserve"> 2.21.10</t>
  </si>
  <si>
    <t xml:space="preserve"> 2.21.11</t>
  </si>
  <si>
    <t>REATOR PARA LAMPADA VAPOR DE SODIO ALTA PRESSAO - 220V/150W - USO EXTERNO</t>
  </si>
  <si>
    <t xml:space="preserve"> 2.22</t>
  </si>
  <si>
    <t>FORNECIMENTO DE DISJUNTORES PARA LIGAÇÃO AO QGDL (ALIMENTADORES CCM/EBE E CD-GUARITA)</t>
  </si>
  <si>
    <t xml:space="preserve"> 2.22.1</t>
  </si>
  <si>
    <t>DISJUNTOR MONOPOLAR TIPO DIN, CORRENTE NOMINAL DE 32A, 10KA</t>
  </si>
  <si>
    <t>UNID</t>
  </si>
  <si>
    <t xml:space="preserve"> 2.22.2</t>
  </si>
  <si>
    <t>DISJUNTOR TRIPOLAR TIPO DIN, CORRENTE NOMINAL DE 40A, 10KA</t>
  </si>
  <si>
    <t xml:space="preserve"> 2.23</t>
  </si>
  <si>
    <t>CAIXAS DE PASSAGEM SUBTERRÂNEAS</t>
  </si>
  <si>
    <t xml:space="preserve"> 2.23.1 </t>
  </si>
  <si>
    <t>CAIXA DE PASSAGEM SUBTERRÂNEA 800X800X800MM</t>
  </si>
  <si>
    <t xml:space="preserve"> 2.23.1.1 </t>
  </si>
  <si>
    <t>CAIXA ENTERRADA ELÉTRICA RETANGULAR, EM ALVENARIA COM BLOCOS DE CONCRETO, FUNDO COM BRITA, DIMENSÕES INTERNAS: 0,8X0,8X0,8 M</t>
  </si>
  <si>
    <t xml:space="preserve"> 2.23.1.2</t>
  </si>
  <si>
    <t>TAMPA DE CONCRETO ARMADO 80X80X5CM PARA CAIXA</t>
  </si>
  <si>
    <t xml:space="preserve"> 2.23.1.3</t>
  </si>
  <si>
    <t xml:space="preserve"> 2.23.2 </t>
  </si>
  <si>
    <t xml:space="preserve"> 2.23.2.1 </t>
  </si>
  <si>
    <t xml:space="preserve"> 2.23.2.2</t>
  </si>
  <si>
    <t xml:space="preserve"> 2.23.2.3</t>
  </si>
  <si>
    <t xml:space="preserve"> 2.23.3 </t>
  </si>
  <si>
    <t xml:space="preserve"> 2.23.3.1 </t>
  </si>
  <si>
    <t>CAIXA ENTERRADA ELÉTRICA RETANGULAR, EM ALVENARIA COM BLOCOS DE CONCRETO, FUNDO COM BRITA, DIMENSÕES INTERNAS: 0,4X0,4X0,6 M</t>
  </si>
  <si>
    <t xml:space="preserve"> 2.23.3.2</t>
  </si>
  <si>
    <t>TAMPA DE CONCRETO ARMADO 40X40X5CM PARA CAIXA</t>
  </si>
  <si>
    <t xml:space="preserve"> 2.23.3.3</t>
  </si>
  <si>
    <t>ASSENTAMENTO DE TUBO DE CONCRETO PARA REDES COLETORAS DE ESGOTO SANITÁRIO, DIÂMETRO DE 500 MM, JUNTA ELÁSTICA, INSTALADO EM LOCAL COM ALTO NÍVEL DE INTERFERÊNCIAS (NÃO INCLUI FORNECIMENTO). AF_12/2015</t>
  </si>
  <si>
    <t xml:space="preserve"> 2.24</t>
  </si>
  <si>
    <t>TESTES GERAIS DE RECEBIMENTO DA OBRA - REDE BAIXA TENSÃO</t>
  </si>
  <si>
    <t xml:space="preserve"> 2.24.1 </t>
  </si>
  <si>
    <t xml:space="preserve"> 2.24.2</t>
  </si>
  <si>
    <t xml:space="preserve"> 2.24.3</t>
  </si>
  <si>
    <t xml:space="preserve"> 2.24.4</t>
  </si>
  <si>
    <t>TOTAIS</t>
  </si>
  <si>
    <t>CRONOGRAMA FÍSICO-FINANCEIRO INSTALAÇÃO DE SUBESTAÇÃO E OBRAS COMPLEMENTARES</t>
  </si>
  <si>
    <t>ITEM</t>
  </si>
  <si>
    <t>DISCRIMINAÇÃO DOS SERVIÇOS</t>
  </si>
  <si>
    <t>VALOR DOS SERVIÇOS (R$)</t>
  </si>
  <si>
    <t>PESO (%)</t>
  </si>
  <si>
    <t>SERVIÇOS A EXECUTAR</t>
  </si>
  <si>
    <t>1º MÊS</t>
  </si>
  <si>
    <t>2º MÊS</t>
  </si>
  <si>
    <t>SIMPL.%</t>
  </si>
  <si>
    <t>ACUM.%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</si>
  <si>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</si>
  <si>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</si>
  <si>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</si>
  <si>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</si>
  <si>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</si>
  <si>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</si>
  <si>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</si>
  <si>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</si>
  <si>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</si>
  <si>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</si>
  <si>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</si>
  <si>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</si>
  <si>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</si>
  <si>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</si>
  <si>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</si>
  <si>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</si>
  <si>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</si>
  <si>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</si>
  <si>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</si>
  <si>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</si>
  <si>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</si>
  <si>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</si>
  <si>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</si>
  <si>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</si>
  <si>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</si>
  <si>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</si>
  <si>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</si>
  <si>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2.23.1</t>
  </si>
  <si>
    <t>2.23.2</t>
  </si>
  <si>
    <t>2.23.3</t>
  </si>
  <si>
    <t>2.24</t>
  </si>
  <si>
    <t>TOTAL</t>
  </si>
  <si>
    <t>TOTAL MENSAL</t>
  </si>
  <si>
    <t>TOTAL ACUMULADO</t>
  </si>
  <si>
    <t xml:space="preserve"> 3 </t>
  </si>
  <si>
    <t>ADMINISTRAÇÃO DE OBRA</t>
  </si>
  <si>
    <t xml:space="preserve"> 3.1 </t>
  </si>
  <si>
    <t>ADMINISTRAÇÃO LOCAL DE OBRA (ELÉTRICA ETE PALMEIRA)</t>
  </si>
  <si>
    <t>%</t>
  </si>
  <si>
    <t xml:space="preserve"> 3.2 </t>
  </si>
  <si>
    <t>MOBILIZAÇÃO E DESMOBILIZAÇÃO (ELÉTRICA ETE VILA PALMEIRA)</t>
  </si>
  <si>
    <t xml:space="preserve"> 3.3 </t>
  </si>
  <si>
    <t>VIGILÂNCIA (ELÉTRICA ETE VILA PALMEIRA)</t>
  </si>
  <si>
    <t xml:space="preserve"> 4 </t>
  </si>
  <si>
    <t>CANTEIRO DE OBRAS</t>
  </si>
  <si>
    <t xml:space="preserve"> 4.1 </t>
  </si>
  <si>
    <t>CANTEIRO DE OBRAS (ELÉTRICA ETE VILA PALMEIRA)</t>
  </si>
  <si>
    <t xml:space="preserve"> 4.2 </t>
  </si>
  <si>
    <t>PLACA DE OBRA EM CHAPA DE ACO GALVANIZADO</t>
  </si>
  <si>
    <t xml:space="preserve"> 2.23.3.4</t>
  </si>
  <si>
    <t xml:space="preserve"> 2.23.3.5</t>
  </si>
  <si>
    <t xml:space="preserve"> 2.23.3.6</t>
  </si>
  <si>
    <r>
      <t>ELETRODUTO FLEXÍVEL CORRUGADO, PEAD, DN 100</t>
    </r>
    <r>
      <rPr>
        <sz val="8"/>
        <rFont val="Arial"/>
        <family val="2"/>
      </rPr>
      <t xml:space="preserve"> (4”)</t>
    </r>
    <r>
      <rPr>
        <sz val="8"/>
        <color rgb="FF000000"/>
        <rFont val="Arial"/>
        <family val="2"/>
      </rPr>
      <t xml:space="preserve"> - FORNECIMENTO E INSTALAÇÃO. AF_04/2016</t>
    </r>
  </si>
  <si>
    <t>CAIXA ENTERRADA ELÉTRICA RETANGULAR, EM ALVENARIA COM BLOCOS DE CONCRETO, FUNDO COM BRITA, DIMENSÕES INTERNAS: 0,4X0,4X0,6 M.</t>
  </si>
  <si>
    <t>3.1</t>
  </si>
  <si>
    <t>3.2</t>
  </si>
  <si>
    <t>3.3</t>
  </si>
  <si>
    <t>4.1</t>
  </si>
  <si>
    <t>4.2</t>
  </si>
  <si>
    <t>CAIXA DE PASSAGEM SUBTERRÂNEA 400X400X600MM</t>
  </si>
  <si>
    <t>CAIXA DE PASSAGEM SUBTERRÂNEA 400X400X600MM COM INFRAESTRUTURA PARA ILUMINAÇÃO PROCESSO ETE</t>
  </si>
  <si>
    <t>PROPOSTA DE PREÇOS</t>
  </si>
  <si>
    <t>Valor Unit</t>
  </si>
</sst>
</file>

<file path=xl/styles.xml><?xml version="1.0" encoding="utf-8"?>
<styleSheet xmlns="http://schemas.openxmlformats.org/spreadsheetml/2006/main">
  <numFmts count="7">
    <numFmt numFmtId="8" formatCode="&quot;R$&quot;\ #,##0.00;[Red]\-&quot;R$&quot;\ #,##0.00"/>
    <numFmt numFmtId="164" formatCode="#,##0.00_ ;[Red]\-#,##0.00\ "/>
    <numFmt numFmtId="165" formatCode="#,##0.000"/>
    <numFmt numFmtId="166" formatCode="0.000%"/>
    <numFmt numFmtId="167" formatCode="0.0000%"/>
    <numFmt numFmtId="168" formatCode="0.000000"/>
    <numFmt numFmtId="169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8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horizontal="center" vertical="center" wrapText="1"/>
    </xf>
    <xf numFmtId="167" fontId="0" fillId="0" borderId="0" xfId="1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 vertical="center" wrapText="1"/>
    </xf>
    <xf numFmtId="166" fontId="9" fillId="0" borderId="0" xfId="1" applyNumberFormat="1" applyFont="1" applyAlignment="1">
      <alignment horizontal="center" vertical="center" wrapText="1"/>
    </xf>
    <xf numFmtId="16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5"/>
  <sheetViews>
    <sheetView tabSelected="1" zoomScale="110" zoomScaleNormal="110" workbookViewId="0">
      <selection activeCell="A2" sqref="A2:A3"/>
    </sheetView>
  </sheetViews>
  <sheetFormatPr defaultRowHeight="15"/>
  <cols>
    <col min="1" max="1" width="9.140625" style="3"/>
    <col min="2" max="2" width="43.5703125" style="3" customWidth="1"/>
    <col min="3" max="6" width="9.140625" style="3"/>
    <col min="7" max="9" width="10.42578125" style="3" bestFit="1" customWidth="1"/>
    <col min="10" max="10" width="11.5703125" style="3" bestFit="1" customWidth="1"/>
    <col min="11" max="16384" width="9.140625" style="3"/>
  </cols>
  <sheetData>
    <row r="1" spans="1:13" ht="15" customHeight="1">
      <c r="A1" s="33" t="s">
        <v>433</v>
      </c>
      <c r="B1" s="33"/>
      <c r="C1" s="33"/>
      <c r="D1" s="33"/>
      <c r="E1" s="33"/>
      <c r="F1" s="33"/>
      <c r="G1" s="33"/>
      <c r="H1" s="33"/>
      <c r="I1" s="33"/>
      <c r="J1" s="33"/>
    </row>
    <row r="2" spans="1:13" ht="15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434</v>
      </c>
      <c r="F2" s="32"/>
      <c r="G2" s="32"/>
      <c r="H2" s="32" t="s">
        <v>4</v>
      </c>
      <c r="I2" s="32"/>
      <c r="J2" s="32"/>
    </row>
    <row r="3" spans="1:13">
      <c r="A3" s="32"/>
      <c r="B3" s="32"/>
      <c r="C3" s="32"/>
      <c r="D3" s="32"/>
      <c r="E3" s="31" t="s">
        <v>5</v>
      </c>
      <c r="F3" s="31" t="s">
        <v>6</v>
      </c>
      <c r="G3" s="31" t="s">
        <v>4</v>
      </c>
      <c r="H3" s="31" t="s">
        <v>5</v>
      </c>
      <c r="I3" s="31" t="s">
        <v>6</v>
      </c>
      <c r="J3" s="31" t="s">
        <v>4</v>
      </c>
    </row>
    <row r="4" spans="1:13">
      <c r="A4" s="7">
        <v>1</v>
      </c>
      <c r="B4" s="7" t="s">
        <v>7</v>
      </c>
      <c r="C4" s="7"/>
      <c r="D4" s="7"/>
      <c r="E4" s="8"/>
      <c r="F4" s="8"/>
      <c r="G4" s="8"/>
      <c r="H4" s="8"/>
      <c r="I4" s="8"/>
      <c r="J4" s="8">
        <f>J5+J13+J19+J39+J47</f>
        <v>0</v>
      </c>
    </row>
    <row r="5" spans="1:13">
      <c r="A5" s="5" t="s">
        <v>8</v>
      </c>
      <c r="B5" s="5" t="s">
        <v>9</v>
      </c>
      <c r="C5" s="5"/>
      <c r="D5" s="5"/>
      <c r="E5" s="6"/>
      <c r="F5" s="6"/>
      <c r="G5" s="6"/>
      <c r="H5" s="6"/>
      <c r="I5" s="6"/>
      <c r="J5" s="6">
        <f>SUM(J6:J12)</f>
        <v>0</v>
      </c>
    </row>
    <row r="6" spans="1:13" ht="22.5">
      <c r="A6" s="1" t="s">
        <v>10</v>
      </c>
      <c r="B6" s="1" t="s">
        <v>11</v>
      </c>
      <c r="C6" s="1" t="s">
        <v>12</v>
      </c>
      <c r="D6" s="1">
        <v>3</v>
      </c>
      <c r="E6" s="2"/>
      <c r="F6" s="2"/>
      <c r="G6" s="2">
        <f>TRUNC(E6+F6,2)</f>
        <v>0</v>
      </c>
      <c r="H6" s="2">
        <f t="shared" ref="H6:H12" si="0">TRUNC(D6*E6,2)</f>
        <v>0</v>
      </c>
      <c r="I6" s="2">
        <f t="shared" ref="I6:I12" si="1">TRUNC(D6*F6,2)</f>
        <v>0</v>
      </c>
      <c r="J6" s="2">
        <f>TRUNC(H6+I6,2)</f>
        <v>0</v>
      </c>
      <c r="L6" s="4"/>
      <c r="M6" s="4"/>
    </row>
    <row r="7" spans="1:13" ht="22.5">
      <c r="A7" s="1" t="s">
        <v>13</v>
      </c>
      <c r="B7" s="1" t="s">
        <v>14</v>
      </c>
      <c r="C7" s="1" t="s">
        <v>12</v>
      </c>
      <c r="D7" s="1">
        <v>1</v>
      </c>
      <c r="E7" s="2"/>
      <c r="F7" s="2"/>
      <c r="G7" s="2">
        <f t="shared" ref="G7:G70" si="2">TRUNC(E7+F7,2)</f>
        <v>0</v>
      </c>
      <c r="H7" s="2">
        <f t="shared" si="0"/>
        <v>0</v>
      </c>
      <c r="I7" s="2">
        <f t="shared" si="1"/>
        <v>0</v>
      </c>
      <c r="J7" s="2">
        <f t="shared" ref="J7:J70" si="3">TRUNC(H7+I7,2)</f>
        <v>0</v>
      </c>
      <c r="L7" s="4"/>
      <c r="M7" s="4"/>
    </row>
    <row r="8" spans="1:13" ht="22.5">
      <c r="A8" s="1" t="s">
        <v>15</v>
      </c>
      <c r="B8" s="1" t="s">
        <v>16</v>
      </c>
      <c r="C8" s="1" t="s">
        <v>12</v>
      </c>
      <c r="D8" s="1">
        <v>1</v>
      </c>
      <c r="E8" s="2"/>
      <c r="F8" s="2"/>
      <c r="G8" s="2">
        <f t="shared" si="2"/>
        <v>0</v>
      </c>
      <c r="H8" s="2">
        <f t="shared" si="0"/>
        <v>0</v>
      </c>
      <c r="I8" s="2">
        <f t="shared" si="1"/>
        <v>0</v>
      </c>
      <c r="J8" s="2">
        <f t="shared" si="3"/>
        <v>0</v>
      </c>
      <c r="L8" s="4"/>
      <c r="M8" s="4"/>
    </row>
    <row r="9" spans="1:13" ht="22.5">
      <c r="A9" s="1" t="s">
        <v>17</v>
      </c>
      <c r="B9" s="1" t="s">
        <v>18</v>
      </c>
      <c r="C9" s="1" t="s">
        <v>12</v>
      </c>
      <c r="D9" s="1">
        <v>3</v>
      </c>
      <c r="E9" s="2"/>
      <c r="F9" s="2"/>
      <c r="G9" s="2">
        <f t="shared" si="2"/>
        <v>0</v>
      </c>
      <c r="H9" s="2">
        <f t="shared" si="0"/>
        <v>0</v>
      </c>
      <c r="I9" s="2">
        <f t="shared" si="1"/>
        <v>0</v>
      </c>
      <c r="J9" s="2">
        <f t="shared" si="3"/>
        <v>0</v>
      </c>
      <c r="L9" s="4"/>
      <c r="M9" s="4"/>
    </row>
    <row r="10" spans="1:13">
      <c r="A10" s="1" t="s">
        <v>19</v>
      </c>
      <c r="B10" s="1" t="s">
        <v>20</v>
      </c>
      <c r="C10" s="1" t="s">
        <v>12</v>
      </c>
      <c r="D10" s="1">
        <v>1</v>
      </c>
      <c r="E10" s="2"/>
      <c r="F10" s="2"/>
      <c r="G10" s="2">
        <f t="shared" si="2"/>
        <v>0</v>
      </c>
      <c r="H10" s="2">
        <f t="shared" si="0"/>
        <v>0</v>
      </c>
      <c r="I10" s="2">
        <f t="shared" si="1"/>
        <v>0</v>
      </c>
      <c r="J10" s="2">
        <f t="shared" si="3"/>
        <v>0</v>
      </c>
      <c r="L10" s="4"/>
      <c r="M10" s="4"/>
    </row>
    <row r="11" spans="1:13" ht="33.75">
      <c r="A11" s="1" t="s">
        <v>21</v>
      </c>
      <c r="B11" s="1" t="s">
        <v>22</v>
      </c>
      <c r="C11" s="1" t="s">
        <v>12</v>
      </c>
      <c r="D11" s="1">
        <v>1</v>
      </c>
      <c r="E11" s="2"/>
      <c r="F11" s="2"/>
      <c r="G11" s="2">
        <f t="shared" si="2"/>
        <v>0</v>
      </c>
      <c r="H11" s="2">
        <f t="shared" si="0"/>
        <v>0</v>
      </c>
      <c r="I11" s="2">
        <f t="shared" si="1"/>
        <v>0</v>
      </c>
      <c r="J11" s="2">
        <f t="shared" si="3"/>
        <v>0</v>
      </c>
      <c r="L11" s="4"/>
      <c r="M11" s="4"/>
    </row>
    <row r="12" spans="1:13">
      <c r="A12" s="1" t="s">
        <v>23</v>
      </c>
      <c r="B12" s="1" t="s">
        <v>24</v>
      </c>
      <c r="C12" s="1" t="s">
        <v>12</v>
      </c>
      <c r="D12" s="1">
        <v>1</v>
      </c>
      <c r="E12" s="2"/>
      <c r="F12" s="2"/>
      <c r="G12" s="2">
        <f t="shared" si="2"/>
        <v>0</v>
      </c>
      <c r="H12" s="2">
        <f t="shared" si="0"/>
        <v>0</v>
      </c>
      <c r="I12" s="2">
        <f t="shared" si="1"/>
        <v>0</v>
      </c>
      <c r="J12" s="2">
        <f t="shared" si="3"/>
        <v>0</v>
      </c>
      <c r="L12" s="4"/>
      <c r="M12" s="4"/>
    </row>
    <row r="13" spans="1:13">
      <c r="A13" s="5" t="s">
        <v>25</v>
      </c>
      <c r="B13" s="5" t="s">
        <v>26</v>
      </c>
      <c r="C13" s="5"/>
      <c r="D13" s="5"/>
      <c r="E13" s="5"/>
      <c r="F13" s="5"/>
      <c r="G13" s="9"/>
      <c r="H13" s="9"/>
      <c r="I13" s="9"/>
      <c r="J13" s="6">
        <f>SUM(J14:J18)</f>
        <v>0</v>
      </c>
      <c r="L13" s="4"/>
      <c r="M13" s="4"/>
    </row>
    <row r="14" spans="1:13" ht="22.5">
      <c r="A14" s="1" t="s">
        <v>27</v>
      </c>
      <c r="B14" s="1" t="s">
        <v>28</v>
      </c>
      <c r="C14" s="1" t="s">
        <v>12</v>
      </c>
      <c r="D14" s="1">
        <v>4</v>
      </c>
      <c r="E14" s="2"/>
      <c r="F14" s="2"/>
      <c r="G14" s="2">
        <f t="shared" si="2"/>
        <v>0</v>
      </c>
      <c r="H14" s="2">
        <f>TRUNC(D14*E14,2)</f>
        <v>0</v>
      </c>
      <c r="I14" s="2">
        <f>TRUNC(D14*F14,2)</f>
        <v>0</v>
      </c>
      <c r="J14" s="2">
        <f t="shared" si="3"/>
        <v>0</v>
      </c>
      <c r="L14" s="4"/>
      <c r="M14" s="4"/>
    </row>
    <row r="15" spans="1:13" ht="33.75">
      <c r="A15" s="1" t="s">
        <v>29</v>
      </c>
      <c r="B15" s="1" t="s">
        <v>30</v>
      </c>
      <c r="C15" s="1" t="s">
        <v>12</v>
      </c>
      <c r="D15" s="1">
        <v>3</v>
      </c>
      <c r="E15" s="2"/>
      <c r="F15" s="2"/>
      <c r="G15" s="2">
        <f t="shared" si="2"/>
        <v>0</v>
      </c>
      <c r="H15" s="2">
        <f>TRUNC(D15*E15,2)</f>
        <v>0</v>
      </c>
      <c r="I15" s="2">
        <f>TRUNC(D15*F15,2)</f>
        <v>0</v>
      </c>
      <c r="J15" s="2">
        <f t="shared" si="3"/>
        <v>0</v>
      </c>
      <c r="L15" s="4"/>
      <c r="M15" s="4"/>
    </row>
    <row r="16" spans="1:13" ht="33.75">
      <c r="A16" s="1" t="s">
        <v>31</v>
      </c>
      <c r="B16" s="1" t="s">
        <v>32</v>
      </c>
      <c r="C16" s="1" t="s">
        <v>33</v>
      </c>
      <c r="D16" s="1">
        <v>36</v>
      </c>
      <c r="E16" s="2"/>
      <c r="F16" s="2"/>
      <c r="G16" s="2">
        <f t="shared" si="2"/>
        <v>0</v>
      </c>
      <c r="H16" s="2">
        <f>TRUNC(D16*E16,2)</f>
        <v>0</v>
      </c>
      <c r="I16" s="2">
        <f>TRUNC(D16*F16,2)</f>
        <v>0</v>
      </c>
      <c r="J16" s="2">
        <f t="shared" si="3"/>
        <v>0</v>
      </c>
      <c r="L16" s="4"/>
      <c r="M16" s="4"/>
    </row>
    <row r="17" spans="1:13" ht="33.75">
      <c r="A17" s="1" t="s">
        <v>34</v>
      </c>
      <c r="B17" s="1" t="s">
        <v>35</v>
      </c>
      <c r="C17" s="1" t="s">
        <v>33</v>
      </c>
      <c r="D17" s="1">
        <v>6</v>
      </c>
      <c r="E17" s="2"/>
      <c r="F17" s="2"/>
      <c r="G17" s="2">
        <f t="shared" si="2"/>
        <v>0</v>
      </c>
      <c r="H17" s="2">
        <f>TRUNC(D17*E17,2)</f>
        <v>0</v>
      </c>
      <c r="I17" s="2">
        <f>TRUNC(D17*F17,2)</f>
        <v>0</v>
      </c>
      <c r="J17" s="2">
        <f t="shared" si="3"/>
        <v>0</v>
      </c>
      <c r="L17" s="4"/>
      <c r="M17" s="4"/>
    </row>
    <row r="18" spans="1:13" ht="22.5">
      <c r="A18" s="1" t="s">
        <v>36</v>
      </c>
      <c r="B18" s="1" t="s">
        <v>37</v>
      </c>
      <c r="C18" s="1" t="s">
        <v>12</v>
      </c>
      <c r="D18" s="1">
        <v>4</v>
      </c>
      <c r="E18" s="2"/>
      <c r="F18" s="2"/>
      <c r="G18" s="2">
        <f t="shared" si="2"/>
        <v>0</v>
      </c>
      <c r="H18" s="2">
        <f>TRUNC(D18*E18,2)</f>
        <v>0</v>
      </c>
      <c r="I18" s="2">
        <f>TRUNC(D18*F18,2)</f>
        <v>0</v>
      </c>
      <c r="J18" s="2">
        <f t="shared" si="3"/>
        <v>0</v>
      </c>
      <c r="L18" s="4"/>
      <c r="M18" s="4"/>
    </row>
    <row r="19" spans="1:13">
      <c r="A19" s="5" t="s">
        <v>38</v>
      </c>
      <c r="B19" s="5" t="s">
        <v>39</v>
      </c>
      <c r="C19" s="5"/>
      <c r="D19" s="5"/>
      <c r="E19" s="5"/>
      <c r="F19" s="5"/>
      <c r="G19" s="9"/>
      <c r="H19" s="9"/>
      <c r="I19" s="9"/>
      <c r="J19" s="6">
        <f>SUM(J20:J38)</f>
        <v>0</v>
      </c>
      <c r="L19" s="4"/>
      <c r="M19" s="4"/>
    </row>
    <row r="20" spans="1:13" ht="22.5">
      <c r="A20" s="1" t="s">
        <v>40</v>
      </c>
      <c r="B20" s="1" t="s">
        <v>41</v>
      </c>
      <c r="C20" s="1" t="s">
        <v>33</v>
      </c>
      <c r="D20" s="1">
        <v>2</v>
      </c>
      <c r="E20" s="2"/>
      <c r="F20" s="2"/>
      <c r="G20" s="2">
        <f t="shared" si="2"/>
        <v>0</v>
      </c>
      <c r="H20" s="2">
        <f t="shared" ref="H20:H38" si="4">TRUNC(D20*E20,2)</f>
        <v>0</v>
      </c>
      <c r="I20" s="2">
        <f t="shared" ref="I20:I38" si="5">TRUNC(D20*F20,2)</f>
        <v>0</v>
      </c>
      <c r="J20" s="2">
        <f t="shared" si="3"/>
        <v>0</v>
      </c>
      <c r="L20" s="4"/>
      <c r="M20" s="4"/>
    </row>
    <row r="21" spans="1:13" ht="56.25">
      <c r="A21" s="1" t="s">
        <v>42</v>
      </c>
      <c r="B21" s="1" t="s">
        <v>43</v>
      </c>
      <c r="C21" s="1" t="s">
        <v>44</v>
      </c>
      <c r="D21" s="1">
        <v>6</v>
      </c>
      <c r="E21" s="2"/>
      <c r="F21" s="2"/>
      <c r="G21" s="2">
        <f t="shared" si="2"/>
        <v>0</v>
      </c>
      <c r="H21" s="2">
        <f t="shared" si="4"/>
        <v>0</v>
      </c>
      <c r="I21" s="2">
        <f t="shared" si="5"/>
        <v>0</v>
      </c>
      <c r="J21" s="2">
        <f t="shared" si="3"/>
        <v>0</v>
      </c>
      <c r="L21" s="4"/>
      <c r="M21" s="4"/>
    </row>
    <row r="22" spans="1:13" ht="22.5">
      <c r="A22" s="1" t="s">
        <v>45</v>
      </c>
      <c r="B22" s="1" t="s">
        <v>46</v>
      </c>
      <c r="C22" s="1" t="s">
        <v>12</v>
      </c>
      <c r="D22" s="1">
        <v>1</v>
      </c>
      <c r="E22" s="2"/>
      <c r="F22" s="2"/>
      <c r="G22" s="2">
        <f t="shared" si="2"/>
        <v>0</v>
      </c>
      <c r="H22" s="2">
        <f t="shared" si="4"/>
        <v>0</v>
      </c>
      <c r="I22" s="2">
        <f t="shared" si="5"/>
        <v>0</v>
      </c>
      <c r="J22" s="2">
        <f t="shared" si="3"/>
        <v>0</v>
      </c>
      <c r="L22" s="4"/>
      <c r="M22" s="4"/>
    </row>
    <row r="23" spans="1:13" ht="22.5">
      <c r="A23" s="1" t="s">
        <v>47</v>
      </c>
      <c r="B23" s="1" t="s">
        <v>28</v>
      </c>
      <c r="C23" s="1" t="s">
        <v>12</v>
      </c>
      <c r="D23" s="1">
        <v>3</v>
      </c>
      <c r="E23" s="2"/>
      <c r="F23" s="2"/>
      <c r="G23" s="2">
        <f t="shared" si="2"/>
        <v>0</v>
      </c>
      <c r="H23" s="2">
        <f t="shared" si="4"/>
        <v>0</v>
      </c>
      <c r="I23" s="2">
        <f t="shared" si="5"/>
        <v>0</v>
      </c>
      <c r="J23" s="2">
        <f t="shared" si="3"/>
        <v>0</v>
      </c>
      <c r="L23" s="4"/>
      <c r="M23" s="4"/>
    </row>
    <row r="24" spans="1:13" ht="33.75">
      <c r="A24" s="1" t="s">
        <v>48</v>
      </c>
      <c r="B24" s="1" t="s">
        <v>30</v>
      </c>
      <c r="C24" s="1" t="s">
        <v>12</v>
      </c>
      <c r="D24" s="1">
        <v>3</v>
      </c>
      <c r="E24" s="2"/>
      <c r="F24" s="2"/>
      <c r="G24" s="2">
        <f t="shared" si="2"/>
        <v>0</v>
      </c>
      <c r="H24" s="2">
        <f t="shared" si="4"/>
        <v>0</v>
      </c>
      <c r="I24" s="2">
        <f t="shared" si="5"/>
        <v>0</v>
      </c>
      <c r="J24" s="2">
        <f t="shared" si="3"/>
        <v>0</v>
      </c>
      <c r="L24" s="4"/>
      <c r="M24" s="4"/>
    </row>
    <row r="25" spans="1:13" ht="22.5">
      <c r="A25" s="1" t="s">
        <v>49</v>
      </c>
      <c r="B25" s="1" t="s">
        <v>50</v>
      </c>
      <c r="C25" s="1" t="s">
        <v>12</v>
      </c>
      <c r="D25" s="1">
        <v>1</v>
      </c>
      <c r="E25" s="2"/>
      <c r="F25" s="2"/>
      <c r="G25" s="2">
        <f t="shared" si="2"/>
        <v>0</v>
      </c>
      <c r="H25" s="2">
        <f t="shared" si="4"/>
        <v>0</v>
      </c>
      <c r="I25" s="2">
        <f t="shared" si="5"/>
        <v>0</v>
      </c>
      <c r="J25" s="2">
        <f t="shared" si="3"/>
        <v>0</v>
      </c>
      <c r="L25" s="4"/>
      <c r="M25" s="4"/>
    </row>
    <row r="26" spans="1:13" ht="33.75">
      <c r="A26" s="1" t="s">
        <v>51</v>
      </c>
      <c r="B26" s="1" t="s">
        <v>52</v>
      </c>
      <c r="C26" s="1" t="s">
        <v>33</v>
      </c>
      <c r="D26" s="1">
        <v>4</v>
      </c>
      <c r="E26" s="2"/>
      <c r="F26" s="2"/>
      <c r="G26" s="2">
        <f t="shared" si="2"/>
        <v>0</v>
      </c>
      <c r="H26" s="2">
        <f t="shared" si="4"/>
        <v>0</v>
      </c>
      <c r="I26" s="2">
        <f t="shared" si="5"/>
        <v>0</v>
      </c>
      <c r="J26" s="2">
        <f t="shared" si="3"/>
        <v>0</v>
      </c>
      <c r="L26" s="4"/>
      <c r="M26" s="4"/>
    </row>
    <row r="27" spans="1:13" ht="22.5">
      <c r="A27" s="1" t="s">
        <v>53</v>
      </c>
      <c r="B27" s="1" t="s">
        <v>54</v>
      </c>
      <c r="C27" s="1" t="s">
        <v>12</v>
      </c>
      <c r="D27" s="1">
        <v>1</v>
      </c>
      <c r="E27" s="2"/>
      <c r="F27" s="2"/>
      <c r="G27" s="2">
        <f t="shared" si="2"/>
        <v>0</v>
      </c>
      <c r="H27" s="2">
        <f t="shared" si="4"/>
        <v>0</v>
      </c>
      <c r="I27" s="2">
        <f t="shared" si="5"/>
        <v>0</v>
      </c>
      <c r="J27" s="2">
        <f t="shared" si="3"/>
        <v>0</v>
      </c>
      <c r="L27" s="4"/>
      <c r="M27" s="4"/>
    </row>
    <row r="28" spans="1:13" ht="33.75">
      <c r="A28" s="1" t="s">
        <v>55</v>
      </c>
      <c r="B28" s="1" t="s">
        <v>56</v>
      </c>
      <c r="C28" s="1" t="s">
        <v>12</v>
      </c>
      <c r="D28" s="1">
        <v>3</v>
      </c>
      <c r="E28" s="2"/>
      <c r="F28" s="2"/>
      <c r="G28" s="2">
        <f t="shared" si="2"/>
        <v>0</v>
      </c>
      <c r="H28" s="2">
        <f t="shared" si="4"/>
        <v>0</v>
      </c>
      <c r="I28" s="2">
        <f t="shared" si="5"/>
        <v>0</v>
      </c>
      <c r="J28" s="2">
        <f t="shared" si="3"/>
        <v>0</v>
      </c>
      <c r="L28" s="4"/>
      <c r="M28" s="4"/>
    </row>
    <row r="29" spans="1:13" ht="33.75">
      <c r="A29" s="1" t="s">
        <v>57</v>
      </c>
      <c r="B29" s="1" t="s">
        <v>58</v>
      </c>
      <c r="C29" s="1" t="s">
        <v>12</v>
      </c>
      <c r="D29" s="1">
        <v>1</v>
      </c>
      <c r="E29" s="2"/>
      <c r="F29" s="2"/>
      <c r="G29" s="2">
        <f t="shared" si="2"/>
        <v>0</v>
      </c>
      <c r="H29" s="2">
        <f t="shared" si="4"/>
        <v>0</v>
      </c>
      <c r="I29" s="2">
        <f t="shared" si="5"/>
        <v>0</v>
      </c>
      <c r="J29" s="2">
        <f t="shared" si="3"/>
        <v>0</v>
      </c>
      <c r="L29" s="4"/>
      <c r="M29" s="4"/>
    </row>
    <row r="30" spans="1:13" ht="33.75">
      <c r="A30" s="1" t="s">
        <v>59</v>
      </c>
      <c r="B30" s="1" t="s">
        <v>32</v>
      </c>
      <c r="C30" s="1" t="s">
        <v>33</v>
      </c>
      <c r="D30" s="1">
        <v>8</v>
      </c>
      <c r="E30" s="2"/>
      <c r="F30" s="2"/>
      <c r="G30" s="2">
        <f t="shared" si="2"/>
        <v>0</v>
      </c>
      <c r="H30" s="2">
        <f t="shared" si="4"/>
        <v>0</v>
      </c>
      <c r="I30" s="2">
        <f t="shared" si="5"/>
        <v>0</v>
      </c>
      <c r="J30" s="2">
        <f t="shared" si="3"/>
        <v>0</v>
      </c>
      <c r="L30" s="4"/>
      <c r="M30" s="4"/>
    </row>
    <row r="31" spans="1:13" ht="22.5">
      <c r="A31" s="1" t="s">
        <v>60</v>
      </c>
      <c r="B31" s="1" t="s">
        <v>37</v>
      </c>
      <c r="C31" s="1" t="s">
        <v>12</v>
      </c>
      <c r="D31" s="1">
        <v>12</v>
      </c>
      <c r="E31" s="2"/>
      <c r="F31" s="2"/>
      <c r="G31" s="2">
        <f t="shared" si="2"/>
        <v>0</v>
      </c>
      <c r="H31" s="2">
        <f t="shared" si="4"/>
        <v>0</v>
      </c>
      <c r="I31" s="2">
        <f t="shared" si="5"/>
        <v>0</v>
      </c>
      <c r="J31" s="2">
        <f t="shared" si="3"/>
        <v>0</v>
      </c>
      <c r="L31" s="4"/>
      <c r="M31" s="4"/>
    </row>
    <row r="32" spans="1:13" ht="33.75">
      <c r="A32" s="1" t="s">
        <v>61</v>
      </c>
      <c r="B32" s="1" t="s">
        <v>62</v>
      </c>
      <c r="C32" s="1" t="s">
        <v>12</v>
      </c>
      <c r="D32" s="1">
        <v>1</v>
      </c>
      <c r="E32" s="2"/>
      <c r="F32" s="2"/>
      <c r="G32" s="2">
        <f t="shared" si="2"/>
        <v>0</v>
      </c>
      <c r="H32" s="2">
        <f t="shared" si="4"/>
        <v>0</v>
      </c>
      <c r="I32" s="2">
        <f t="shared" si="5"/>
        <v>0</v>
      </c>
      <c r="J32" s="2">
        <f t="shared" si="3"/>
        <v>0</v>
      </c>
      <c r="L32" s="4"/>
      <c r="M32" s="4"/>
    </row>
    <row r="33" spans="1:13">
      <c r="A33" s="1" t="s">
        <v>63</v>
      </c>
      <c r="B33" s="1" t="s">
        <v>64</v>
      </c>
      <c r="C33" s="1" t="s">
        <v>65</v>
      </c>
      <c r="D33" s="1">
        <v>1</v>
      </c>
      <c r="E33" s="2"/>
      <c r="F33" s="2"/>
      <c r="G33" s="2">
        <f t="shared" si="2"/>
        <v>0</v>
      </c>
      <c r="H33" s="2">
        <f t="shared" si="4"/>
        <v>0</v>
      </c>
      <c r="I33" s="2">
        <f t="shared" si="5"/>
        <v>0</v>
      </c>
      <c r="J33" s="2">
        <f t="shared" si="3"/>
        <v>0</v>
      </c>
      <c r="L33" s="4"/>
      <c r="M33" s="4"/>
    </row>
    <row r="34" spans="1:13">
      <c r="A34" s="1" t="s">
        <v>66</v>
      </c>
      <c r="B34" s="1" t="s">
        <v>67</v>
      </c>
      <c r="C34" s="1" t="s">
        <v>68</v>
      </c>
      <c r="D34" s="1">
        <v>0.25</v>
      </c>
      <c r="E34" s="2"/>
      <c r="F34" s="2"/>
      <c r="G34" s="2">
        <f t="shared" si="2"/>
        <v>0</v>
      </c>
      <c r="H34" s="2">
        <f t="shared" si="4"/>
        <v>0</v>
      </c>
      <c r="I34" s="2">
        <f t="shared" si="5"/>
        <v>0</v>
      </c>
      <c r="J34" s="2">
        <f t="shared" si="3"/>
        <v>0</v>
      </c>
      <c r="L34" s="4"/>
      <c r="M34" s="4"/>
    </row>
    <row r="35" spans="1:13">
      <c r="A35" s="1" t="s">
        <v>69</v>
      </c>
      <c r="B35" s="1" t="s">
        <v>70</v>
      </c>
      <c r="C35" s="1" t="s">
        <v>12</v>
      </c>
      <c r="D35" s="1">
        <v>3</v>
      </c>
      <c r="E35" s="2"/>
      <c r="F35" s="2"/>
      <c r="G35" s="2">
        <f t="shared" si="2"/>
        <v>0</v>
      </c>
      <c r="H35" s="2">
        <f t="shared" si="4"/>
        <v>0</v>
      </c>
      <c r="I35" s="2">
        <f t="shared" si="5"/>
        <v>0</v>
      </c>
      <c r="J35" s="2">
        <f t="shared" si="3"/>
        <v>0</v>
      </c>
      <c r="L35" s="4"/>
      <c r="M35" s="4"/>
    </row>
    <row r="36" spans="1:13" ht="33.75">
      <c r="A36" s="1" t="s">
        <v>71</v>
      </c>
      <c r="B36" s="1" t="s">
        <v>72</v>
      </c>
      <c r="C36" s="1" t="s">
        <v>12</v>
      </c>
      <c r="D36" s="1">
        <v>2</v>
      </c>
      <c r="E36" s="2"/>
      <c r="F36" s="2"/>
      <c r="G36" s="2">
        <f t="shared" si="2"/>
        <v>0</v>
      </c>
      <c r="H36" s="2">
        <f t="shared" si="4"/>
        <v>0</v>
      </c>
      <c r="I36" s="2">
        <f t="shared" si="5"/>
        <v>0</v>
      </c>
      <c r="J36" s="2">
        <f t="shared" si="3"/>
        <v>0</v>
      </c>
      <c r="L36" s="4"/>
      <c r="M36" s="4"/>
    </row>
    <row r="37" spans="1:13" ht="33.75">
      <c r="A37" s="1" t="s">
        <v>73</v>
      </c>
      <c r="B37" s="1" t="s">
        <v>74</v>
      </c>
      <c r="C37" s="1" t="s">
        <v>12</v>
      </c>
      <c r="D37" s="1">
        <v>1</v>
      </c>
      <c r="E37" s="2"/>
      <c r="F37" s="2"/>
      <c r="G37" s="2">
        <f t="shared" si="2"/>
        <v>0</v>
      </c>
      <c r="H37" s="2">
        <f t="shared" si="4"/>
        <v>0</v>
      </c>
      <c r="I37" s="2">
        <f t="shared" si="5"/>
        <v>0</v>
      </c>
      <c r="J37" s="2">
        <f t="shared" si="3"/>
        <v>0</v>
      </c>
      <c r="L37" s="4"/>
      <c r="M37" s="4"/>
    </row>
    <row r="38" spans="1:13" ht="67.5">
      <c r="A38" s="1" t="s">
        <v>75</v>
      </c>
      <c r="B38" s="1" t="s">
        <v>76</v>
      </c>
      <c r="C38" s="1" t="s">
        <v>77</v>
      </c>
      <c r="D38" s="1">
        <v>0.5</v>
      </c>
      <c r="E38" s="2"/>
      <c r="F38" s="2"/>
      <c r="G38" s="2">
        <f t="shared" si="2"/>
        <v>0</v>
      </c>
      <c r="H38" s="2">
        <f t="shared" si="4"/>
        <v>0</v>
      </c>
      <c r="I38" s="2">
        <f t="shared" si="5"/>
        <v>0</v>
      </c>
      <c r="J38" s="2">
        <f t="shared" si="3"/>
        <v>0</v>
      </c>
      <c r="L38" s="4"/>
      <c r="M38" s="4"/>
    </row>
    <row r="39" spans="1:13">
      <c r="A39" s="5" t="s">
        <v>78</v>
      </c>
      <c r="B39" s="5" t="s">
        <v>79</v>
      </c>
      <c r="C39" s="5"/>
      <c r="D39" s="5"/>
      <c r="E39" s="5"/>
      <c r="F39" s="5"/>
      <c r="G39" s="9"/>
      <c r="H39" s="9"/>
      <c r="I39" s="9"/>
      <c r="J39" s="6">
        <f>SUM(J40:J46)</f>
        <v>0</v>
      </c>
      <c r="L39" s="4"/>
      <c r="M39" s="4"/>
    </row>
    <row r="40" spans="1:13" ht="33.75">
      <c r="A40" s="1" t="s">
        <v>80</v>
      </c>
      <c r="B40" s="1" t="s">
        <v>81</v>
      </c>
      <c r="C40" s="1" t="s">
        <v>33</v>
      </c>
      <c r="D40" s="1">
        <v>3</v>
      </c>
      <c r="E40" s="2"/>
      <c r="F40" s="2"/>
      <c r="G40" s="2">
        <f t="shared" si="2"/>
        <v>0</v>
      </c>
      <c r="H40" s="2">
        <f t="shared" ref="H40:H46" si="6">TRUNC(D40*E40,2)</f>
        <v>0</v>
      </c>
      <c r="I40" s="2">
        <f t="shared" ref="I40:I46" si="7">TRUNC(D40*F40,2)</f>
        <v>0</v>
      </c>
      <c r="J40" s="2">
        <f t="shared" si="3"/>
        <v>0</v>
      </c>
      <c r="L40" s="4"/>
      <c r="M40" s="4"/>
    </row>
    <row r="41" spans="1:13" ht="33.75">
      <c r="A41" s="1" t="s">
        <v>82</v>
      </c>
      <c r="B41" s="1" t="s">
        <v>83</v>
      </c>
      <c r="C41" s="1" t="s">
        <v>33</v>
      </c>
      <c r="D41" s="1">
        <v>12</v>
      </c>
      <c r="E41" s="2"/>
      <c r="F41" s="2"/>
      <c r="G41" s="2">
        <f t="shared" si="2"/>
        <v>0</v>
      </c>
      <c r="H41" s="2">
        <f t="shared" si="6"/>
        <v>0</v>
      </c>
      <c r="I41" s="2">
        <f t="shared" si="7"/>
        <v>0</v>
      </c>
      <c r="J41" s="2">
        <f t="shared" si="3"/>
        <v>0</v>
      </c>
      <c r="L41" s="4"/>
      <c r="M41" s="4"/>
    </row>
    <row r="42" spans="1:13">
      <c r="A42" s="1" t="s">
        <v>84</v>
      </c>
      <c r="B42" s="1" t="s">
        <v>85</v>
      </c>
      <c r="C42" s="1" t="s">
        <v>12</v>
      </c>
      <c r="D42" s="1">
        <v>8</v>
      </c>
      <c r="E42" s="2"/>
      <c r="F42" s="2"/>
      <c r="G42" s="2">
        <f t="shared" si="2"/>
        <v>0</v>
      </c>
      <c r="H42" s="2">
        <f t="shared" si="6"/>
        <v>0</v>
      </c>
      <c r="I42" s="2">
        <f t="shared" si="7"/>
        <v>0</v>
      </c>
      <c r="J42" s="2">
        <f t="shared" si="3"/>
        <v>0</v>
      </c>
      <c r="L42" s="4"/>
      <c r="M42" s="4"/>
    </row>
    <row r="43" spans="1:13" ht="22.5">
      <c r="A43" s="1" t="s">
        <v>86</v>
      </c>
      <c r="B43" s="1" t="s">
        <v>87</v>
      </c>
      <c r="C43" s="1" t="s">
        <v>33</v>
      </c>
      <c r="D43" s="1">
        <v>50.25</v>
      </c>
      <c r="E43" s="2"/>
      <c r="F43" s="2"/>
      <c r="G43" s="2">
        <f t="shared" si="2"/>
        <v>0</v>
      </c>
      <c r="H43" s="2">
        <f t="shared" si="6"/>
        <v>0</v>
      </c>
      <c r="I43" s="2">
        <f t="shared" si="7"/>
        <v>0</v>
      </c>
      <c r="J43" s="2">
        <f t="shared" si="3"/>
        <v>0</v>
      </c>
      <c r="L43" s="4"/>
      <c r="M43" s="4"/>
    </row>
    <row r="44" spans="1:13" ht="22.5">
      <c r="A44" s="1" t="s">
        <v>88</v>
      </c>
      <c r="B44" s="1" t="s">
        <v>89</v>
      </c>
      <c r="C44" s="1" t="s">
        <v>77</v>
      </c>
      <c r="D44" s="1">
        <v>4</v>
      </c>
      <c r="E44" s="2"/>
      <c r="F44" s="2"/>
      <c r="G44" s="2">
        <f t="shared" si="2"/>
        <v>0</v>
      </c>
      <c r="H44" s="2">
        <f t="shared" si="6"/>
        <v>0</v>
      </c>
      <c r="I44" s="2">
        <f t="shared" si="7"/>
        <v>0</v>
      </c>
      <c r="J44" s="2">
        <f t="shared" si="3"/>
        <v>0</v>
      </c>
      <c r="L44" s="4"/>
      <c r="M44" s="4"/>
    </row>
    <row r="45" spans="1:13" ht="56.25">
      <c r="A45" s="1" t="s">
        <v>90</v>
      </c>
      <c r="B45" s="1" t="s">
        <v>91</v>
      </c>
      <c r="C45" s="1" t="s">
        <v>77</v>
      </c>
      <c r="D45" s="1">
        <v>4</v>
      </c>
      <c r="E45" s="2"/>
      <c r="F45" s="2"/>
      <c r="G45" s="2">
        <f t="shared" si="2"/>
        <v>0</v>
      </c>
      <c r="H45" s="2">
        <f t="shared" si="6"/>
        <v>0</v>
      </c>
      <c r="I45" s="2">
        <f t="shared" si="7"/>
        <v>0</v>
      </c>
      <c r="J45" s="2">
        <f t="shared" si="3"/>
        <v>0</v>
      </c>
      <c r="L45" s="4"/>
      <c r="M45" s="4"/>
    </row>
    <row r="46" spans="1:13" ht="22.5">
      <c r="A46" s="1" t="s">
        <v>92</v>
      </c>
      <c r="B46" s="1" t="s">
        <v>93</v>
      </c>
      <c r="C46" s="1" t="s">
        <v>12</v>
      </c>
      <c r="D46" s="1">
        <v>4</v>
      </c>
      <c r="E46" s="2"/>
      <c r="F46" s="2"/>
      <c r="G46" s="2">
        <f t="shared" si="2"/>
        <v>0</v>
      </c>
      <c r="H46" s="2">
        <f t="shared" si="6"/>
        <v>0</v>
      </c>
      <c r="I46" s="2">
        <f t="shared" si="7"/>
        <v>0</v>
      </c>
      <c r="J46" s="2">
        <f t="shared" si="3"/>
        <v>0</v>
      </c>
      <c r="L46" s="4"/>
      <c r="M46" s="4"/>
    </row>
    <row r="47" spans="1:13" ht="22.5">
      <c r="A47" s="5" t="s">
        <v>94</v>
      </c>
      <c r="B47" s="5" t="s">
        <v>95</v>
      </c>
      <c r="C47" s="5"/>
      <c r="D47" s="5"/>
      <c r="E47" s="5"/>
      <c r="F47" s="5"/>
      <c r="G47" s="9"/>
      <c r="H47" s="9"/>
      <c r="I47" s="9"/>
      <c r="J47" s="6">
        <f>SUM(J48:J51)</f>
        <v>0</v>
      </c>
      <c r="L47" s="4"/>
      <c r="M47" s="4"/>
    </row>
    <row r="48" spans="1:13" ht="22.5">
      <c r="A48" s="1" t="s">
        <v>96</v>
      </c>
      <c r="B48" s="1" t="s">
        <v>97</v>
      </c>
      <c r="C48" s="1" t="s">
        <v>98</v>
      </c>
      <c r="D48" s="1">
        <v>2</v>
      </c>
      <c r="E48" s="2"/>
      <c r="F48" s="2"/>
      <c r="G48" s="2">
        <f t="shared" si="2"/>
        <v>0</v>
      </c>
      <c r="H48" s="2">
        <f>TRUNC(D48*E48,2)</f>
        <v>0</v>
      </c>
      <c r="I48" s="2">
        <f>TRUNC(D48*F48,2)</f>
        <v>0</v>
      </c>
      <c r="J48" s="2">
        <f t="shared" si="3"/>
        <v>0</v>
      </c>
      <c r="L48" s="4"/>
      <c r="M48" s="4"/>
    </row>
    <row r="49" spans="1:13" ht="22.5">
      <c r="A49" s="1" t="s">
        <v>99</v>
      </c>
      <c r="B49" s="1" t="s">
        <v>100</v>
      </c>
      <c r="C49" s="1" t="s">
        <v>98</v>
      </c>
      <c r="D49" s="1">
        <v>2</v>
      </c>
      <c r="E49" s="2"/>
      <c r="F49" s="2"/>
      <c r="G49" s="2">
        <f t="shared" si="2"/>
        <v>0</v>
      </c>
      <c r="H49" s="2">
        <f>TRUNC(D49*E49,2)</f>
        <v>0</v>
      </c>
      <c r="I49" s="2">
        <f>TRUNC(D49*F49,2)</f>
        <v>0</v>
      </c>
      <c r="J49" s="2">
        <f t="shared" si="3"/>
        <v>0</v>
      </c>
      <c r="L49" s="4"/>
      <c r="M49" s="4"/>
    </row>
    <row r="50" spans="1:13">
      <c r="A50" s="1" t="s">
        <v>101</v>
      </c>
      <c r="B50" s="1" t="s">
        <v>102</v>
      </c>
      <c r="C50" s="1" t="s">
        <v>98</v>
      </c>
      <c r="D50" s="1">
        <v>2</v>
      </c>
      <c r="E50" s="2"/>
      <c r="F50" s="2"/>
      <c r="G50" s="2">
        <f t="shared" si="2"/>
        <v>0</v>
      </c>
      <c r="H50" s="2">
        <f>TRUNC(D50*E50,2)</f>
        <v>0</v>
      </c>
      <c r="I50" s="2">
        <f>TRUNC(D50*F50,2)</f>
        <v>0</v>
      </c>
      <c r="J50" s="2">
        <f t="shared" si="3"/>
        <v>0</v>
      </c>
      <c r="L50" s="4"/>
      <c r="M50" s="4"/>
    </row>
    <row r="51" spans="1:13" ht="22.5">
      <c r="A51" s="1" t="s">
        <v>103</v>
      </c>
      <c r="B51" s="1" t="s">
        <v>104</v>
      </c>
      <c r="C51" s="1" t="s">
        <v>98</v>
      </c>
      <c r="D51" s="1">
        <v>2</v>
      </c>
      <c r="E51" s="2"/>
      <c r="F51" s="2"/>
      <c r="G51" s="2">
        <f t="shared" si="2"/>
        <v>0</v>
      </c>
      <c r="H51" s="2">
        <f>TRUNC(D51*E51,2)</f>
        <v>0</v>
      </c>
      <c r="I51" s="2">
        <f>TRUNC(D51*F51,2)</f>
        <v>0</v>
      </c>
      <c r="J51" s="2">
        <f t="shared" si="3"/>
        <v>0</v>
      </c>
      <c r="L51" s="4"/>
      <c r="M51" s="4"/>
    </row>
    <row r="52" spans="1:13">
      <c r="A52" s="7">
        <v>2</v>
      </c>
      <c r="B52" s="7" t="s">
        <v>105</v>
      </c>
      <c r="C52" s="7"/>
      <c r="D52" s="7"/>
      <c r="E52" s="7"/>
      <c r="F52" s="7"/>
      <c r="G52" s="10"/>
      <c r="H52" s="10"/>
      <c r="I52" s="10"/>
      <c r="J52" s="8">
        <f>J53+J64+J75+J82+J97+J106+J115+J123+J131+J139+J145+J151+J157+J160+J169+J178+J185+J192+J199+J206+J212+J224+J227+J243</f>
        <v>0</v>
      </c>
      <c r="L52" s="4"/>
      <c r="M52" s="4"/>
    </row>
    <row r="53" spans="1:13">
      <c r="A53" s="5" t="s">
        <v>106</v>
      </c>
      <c r="B53" s="5" t="s">
        <v>107</v>
      </c>
      <c r="C53" s="5"/>
      <c r="D53" s="5"/>
      <c r="E53" s="5"/>
      <c r="F53" s="5"/>
      <c r="G53" s="9"/>
      <c r="H53" s="9"/>
      <c r="I53" s="9"/>
      <c r="J53" s="6">
        <f>SUM(J54:J63)</f>
        <v>0</v>
      </c>
      <c r="L53" s="4"/>
      <c r="M53" s="4"/>
    </row>
    <row r="54" spans="1:13" ht="22.5">
      <c r="A54" s="1" t="s">
        <v>108</v>
      </c>
      <c r="B54" s="1" t="s">
        <v>424</v>
      </c>
      <c r="C54" s="1" t="s">
        <v>33</v>
      </c>
      <c r="D54" s="1">
        <v>12.26</v>
      </c>
      <c r="E54" s="2"/>
      <c r="F54" s="2"/>
      <c r="G54" s="2">
        <f t="shared" si="2"/>
        <v>0</v>
      </c>
      <c r="H54" s="2">
        <f t="shared" ref="H54:H63" si="8">TRUNC(D54*E54,2)</f>
        <v>0</v>
      </c>
      <c r="I54" s="2">
        <f t="shared" ref="I54:I63" si="9">TRUNC(D54*F54,2)</f>
        <v>0</v>
      </c>
      <c r="J54" s="2">
        <f t="shared" si="3"/>
        <v>0</v>
      </c>
      <c r="L54" s="4"/>
      <c r="M54" s="4"/>
    </row>
    <row r="55" spans="1:13" ht="33.75">
      <c r="A55" s="1" t="s">
        <v>110</v>
      </c>
      <c r="B55" s="1" t="s">
        <v>32</v>
      </c>
      <c r="C55" s="1" t="s">
        <v>33</v>
      </c>
      <c r="D55" s="1">
        <v>39.729999999999997</v>
      </c>
      <c r="E55" s="2"/>
      <c r="F55" s="2"/>
      <c r="G55" s="2">
        <f t="shared" si="2"/>
        <v>0</v>
      </c>
      <c r="H55" s="2">
        <f t="shared" si="8"/>
        <v>0</v>
      </c>
      <c r="I55" s="2">
        <f t="shared" si="9"/>
        <v>0</v>
      </c>
      <c r="J55" s="2">
        <f t="shared" si="3"/>
        <v>0</v>
      </c>
      <c r="L55" s="4"/>
      <c r="M55" s="4"/>
    </row>
    <row r="56" spans="1:13" ht="33.75">
      <c r="A56" s="1" t="s">
        <v>111</v>
      </c>
      <c r="B56" s="1" t="s">
        <v>112</v>
      </c>
      <c r="C56" s="1" t="s">
        <v>33</v>
      </c>
      <c r="D56" s="1">
        <v>9.93</v>
      </c>
      <c r="E56" s="2"/>
      <c r="F56" s="2"/>
      <c r="G56" s="2">
        <f t="shared" si="2"/>
        <v>0</v>
      </c>
      <c r="H56" s="2">
        <f t="shared" si="8"/>
        <v>0</v>
      </c>
      <c r="I56" s="2">
        <f t="shared" si="9"/>
        <v>0</v>
      </c>
      <c r="J56" s="2">
        <f t="shared" si="3"/>
        <v>0</v>
      </c>
      <c r="L56" s="4"/>
      <c r="M56" s="4"/>
    </row>
    <row r="57" spans="1:13" ht="33.75">
      <c r="A57" s="1" t="s">
        <v>113</v>
      </c>
      <c r="B57" s="1" t="s">
        <v>114</v>
      </c>
      <c r="C57" s="1" t="s">
        <v>33</v>
      </c>
      <c r="D57" s="1">
        <v>19.86</v>
      </c>
      <c r="E57" s="2"/>
      <c r="F57" s="2"/>
      <c r="G57" s="2">
        <f t="shared" si="2"/>
        <v>0</v>
      </c>
      <c r="H57" s="2">
        <f t="shared" si="8"/>
        <v>0</v>
      </c>
      <c r="I57" s="2">
        <f t="shared" si="9"/>
        <v>0</v>
      </c>
      <c r="J57" s="2">
        <f t="shared" si="3"/>
        <v>0</v>
      </c>
      <c r="L57" s="4"/>
      <c r="M57" s="4"/>
    </row>
    <row r="58" spans="1:13" ht="67.5">
      <c r="A58" s="1" t="s">
        <v>115</v>
      </c>
      <c r="B58" s="1" t="s">
        <v>76</v>
      </c>
      <c r="C58" s="1" t="s">
        <v>77</v>
      </c>
      <c r="D58" s="1">
        <v>2.93</v>
      </c>
      <c r="E58" s="2"/>
      <c r="F58" s="2"/>
      <c r="G58" s="2">
        <f t="shared" si="2"/>
        <v>0</v>
      </c>
      <c r="H58" s="2">
        <f t="shared" si="8"/>
        <v>0</v>
      </c>
      <c r="I58" s="2">
        <f t="shared" si="9"/>
        <v>0</v>
      </c>
      <c r="J58" s="2">
        <f t="shared" si="3"/>
        <v>0</v>
      </c>
      <c r="L58" s="4"/>
      <c r="M58" s="4"/>
    </row>
    <row r="59" spans="1:13" ht="33.75">
      <c r="A59" s="1" t="s">
        <v>116</v>
      </c>
      <c r="B59" s="1" t="s">
        <v>117</v>
      </c>
      <c r="C59" s="1" t="s">
        <v>77</v>
      </c>
      <c r="D59" s="1">
        <v>0.49</v>
      </c>
      <c r="E59" s="2"/>
      <c r="F59" s="2"/>
      <c r="G59" s="2">
        <f t="shared" si="2"/>
        <v>0</v>
      </c>
      <c r="H59" s="2">
        <f t="shared" si="8"/>
        <v>0</v>
      </c>
      <c r="I59" s="2">
        <f t="shared" si="9"/>
        <v>0</v>
      </c>
      <c r="J59" s="2">
        <f t="shared" si="3"/>
        <v>0</v>
      </c>
      <c r="L59" s="4"/>
      <c r="M59" s="4"/>
    </row>
    <row r="60" spans="1:13" ht="22.5">
      <c r="A60" s="1" t="s">
        <v>118</v>
      </c>
      <c r="B60" s="1" t="s">
        <v>119</v>
      </c>
      <c r="C60" s="1" t="s">
        <v>77</v>
      </c>
      <c r="D60" s="1">
        <v>0.86</v>
      </c>
      <c r="E60" s="2"/>
      <c r="F60" s="2"/>
      <c r="G60" s="2">
        <f t="shared" si="2"/>
        <v>0</v>
      </c>
      <c r="H60" s="2">
        <f t="shared" si="8"/>
        <v>0</v>
      </c>
      <c r="I60" s="2">
        <f t="shared" si="9"/>
        <v>0</v>
      </c>
      <c r="J60" s="2">
        <f t="shared" si="3"/>
        <v>0</v>
      </c>
      <c r="L60" s="4"/>
      <c r="M60" s="4"/>
    </row>
    <row r="61" spans="1:13" ht="67.5">
      <c r="A61" s="1" t="s">
        <v>120</v>
      </c>
      <c r="B61" s="1" t="s">
        <v>121</v>
      </c>
      <c r="C61" s="1" t="s">
        <v>77</v>
      </c>
      <c r="D61" s="1">
        <v>1.53</v>
      </c>
      <c r="E61" s="2"/>
      <c r="F61" s="2"/>
      <c r="G61" s="2">
        <f t="shared" si="2"/>
        <v>0</v>
      </c>
      <c r="H61" s="2">
        <f t="shared" si="8"/>
        <v>0</v>
      </c>
      <c r="I61" s="2">
        <f t="shared" si="9"/>
        <v>0</v>
      </c>
      <c r="J61" s="2">
        <f t="shared" si="3"/>
        <v>0</v>
      </c>
      <c r="L61" s="4"/>
      <c r="M61" s="4"/>
    </row>
    <row r="62" spans="1:13" ht="22.5">
      <c r="A62" s="1" t="s">
        <v>122</v>
      </c>
      <c r="B62" s="1" t="s">
        <v>123</v>
      </c>
      <c r="C62" s="1" t="s">
        <v>33</v>
      </c>
      <c r="D62" s="1">
        <v>6.13</v>
      </c>
      <c r="E62" s="2"/>
      <c r="F62" s="2"/>
      <c r="G62" s="2">
        <f t="shared" si="2"/>
        <v>0</v>
      </c>
      <c r="H62" s="2">
        <f t="shared" si="8"/>
        <v>0</v>
      </c>
      <c r="I62" s="2">
        <f t="shared" si="9"/>
        <v>0</v>
      </c>
      <c r="J62" s="2">
        <f t="shared" si="3"/>
        <v>0</v>
      </c>
      <c r="L62" s="4"/>
      <c r="M62" s="4"/>
    </row>
    <row r="63" spans="1:13" ht="33.75">
      <c r="A63" s="1" t="s">
        <v>124</v>
      </c>
      <c r="B63" s="1" t="s">
        <v>125</v>
      </c>
      <c r="C63" s="1" t="s">
        <v>33</v>
      </c>
      <c r="D63" s="1">
        <v>9.93</v>
      </c>
      <c r="E63" s="2"/>
      <c r="F63" s="2"/>
      <c r="G63" s="2">
        <f t="shared" si="2"/>
        <v>0</v>
      </c>
      <c r="H63" s="2">
        <f t="shared" si="8"/>
        <v>0</v>
      </c>
      <c r="I63" s="2">
        <f t="shared" si="9"/>
        <v>0</v>
      </c>
      <c r="J63" s="2">
        <f t="shared" si="3"/>
        <v>0</v>
      </c>
      <c r="L63" s="4"/>
      <c r="M63" s="4"/>
    </row>
    <row r="64" spans="1:13">
      <c r="A64" s="5" t="s">
        <v>126</v>
      </c>
      <c r="B64" s="5" t="s">
        <v>127</v>
      </c>
      <c r="C64" s="5"/>
      <c r="D64" s="5"/>
      <c r="E64" s="5"/>
      <c r="F64" s="5"/>
      <c r="G64" s="9"/>
      <c r="H64" s="9"/>
      <c r="I64" s="9"/>
      <c r="J64" s="6">
        <f>SUM(J65:J74)</f>
        <v>0</v>
      </c>
      <c r="L64" s="4"/>
      <c r="M64" s="4"/>
    </row>
    <row r="65" spans="1:13" ht="22.5">
      <c r="A65" s="1" t="s">
        <v>128</v>
      </c>
      <c r="B65" s="1" t="s">
        <v>109</v>
      </c>
      <c r="C65" s="1" t="s">
        <v>33</v>
      </c>
      <c r="D65" s="1">
        <v>8.16</v>
      </c>
      <c r="E65" s="2"/>
      <c r="F65" s="2"/>
      <c r="G65" s="2">
        <f t="shared" si="2"/>
        <v>0</v>
      </c>
      <c r="H65" s="2">
        <f t="shared" ref="H65:H74" si="10">TRUNC(D65*E65,2)</f>
        <v>0</v>
      </c>
      <c r="I65" s="2">
        <f t="shared" ref="I65:I74" si="11">TRUNC(D65*F65,2)</f>
        <v>0</v>
      </c>
      <c r="J65" s="2">
        <f t="shared" si="3"/>
        <v>0</v>
      </c>
      <c r="L65" s="4"/>
      <c r="M65" s="4"/>
    </row>
    <row r="66" spans="1:13" ht="33.75">
      <c r="A66" s="1" t="s">
        <v>129</v>
      </c>
      <c r="B66" s="1" t="s">
        <v>32</v>
      </c>
      <c r="C66" s="1" t="s">
        <v>33</v>
      </c>
      <c r="D66" s="1">
        <v>19.52</v>
      </c>
      <c r="E66" s="2"/>
      <c r="F66" s="2"/>
      <c r="G66" s="2">
        <f t="shared" si="2"/>
        <v>0</v>
      </c>
      <c r="H66" s="2">
        <f t="shared" si="10"/>
        <v>0</v>
      </c>
      <c r="I66" s="2">
        <f t="shared" si="11"/>
        <v>0</v>
      </c>
      <c r="J66" s="2">
        <f t="shared" si="3"/>
        <v>0</v>
      </c>
      <c r="L66" s="4"/>
      <c r="M66" s="4"/>
    </row>
    <row r="67" spans="1:13" ht="33.75">
      <c r="A67" s="1" t="s">
        <v>130</v>
      </c>
      <c r="B67" s="1" t="s">
        <v>112</v>
      </c>
      <c r="C67" s="1" t="s">
        <v>33</v>
      </c>
      <c r="D67" s="1">
        <v>4.88</v>
      </c>
      <c r="E67" s="2"/>
      <c r="F67" s="2"/>
      <c r="G67" s="2">
        <f t="shared" si="2"/>
        <v>0</v>
      </c>
      <c r="H67" s="2">
        <f t="shared" si="10"/>
        <v>0</v>
      </c>
      <c r="I67" s="2">
        <f t="shared" si="11"/>
        <v>0</v>
      </c>
      <c r="J67" s="2">
        <f t="shared" si="3"/>
        <v>0</v>
      </c>
      <c r="L67" s="4"/>
      <c r="M67" s="4"/>
    </row>
    <row r="68" spans="1:13" ht="33.75">
      <c r="A68" s="1" t="s">
        <v>131</v>
      </c>
      <c r="B68" s="1" t="s">
        <v>114</v>
      </c>
      <c r="C68" s="1" t="s">
        <v>33</v>
      </c>
      <c r="D68" s="1">
        <v>9.76</v>
      </c>
      <c r="E68" s="2"/>
      <c r="F68" s="2"/>
      <c r="G68" s="2">
        <f t="shared" si="2"/>
        <v>0</v>
      </c>
      <c r="H68" s="2">
        <f t="shared" si="10"/>
        <v>0</v>
      </c>
      <c r="I68" s="2">
        <f t="shared" si="11"/>
        <v>0</v>
      </c>
      <c r="J68" s="2">
        <f t="shared" si="3"/>
        <v>0</v>
      </c>
      <c r="L68" s="4"/>
      <c r="M68" s="4"/>
    </row>
    <row r="69" spans="1:13" ht="67.5">
      <c r="A69" s="1" t="s">
        <v>132</v>
      </c>
      <c r="B69" s="1" t="s">
        <v>76</v>
      </c>
      <c r="C69" s="1" t="s">
        <v>77</v>
      </c>
      <c r="D69" s="1">
        <v>1.95</v>
      </c>
      <c r="E69" s="2"/>
      <c r="F69" s="2"/>
      <c r="G69" s="2">
        <f t="shared" si="2"/>
        <v>0</v>
      </c>
      <c r="H69" s="2">
        <f t="shared" si="10"/>
        <v>0</v>
      </c>
      <c r="I69" s="2">
        <f t="shared" si="11"/>
        <v>0</v>
      </c>
      <c r="J69" s="2">
        <f t="shared" si="3"/>
        <v>0</v>
      </c>
      <c r="L69" s="4"/>
      <c r="M69" s="4"/>
    </row>
    <row r="70" spans="1:13" ht="33.75">
      <c r="A70" s="1" t="s">
        <v>133</v>
      </c>
      <c r="B70" s="1" t="s">
        <v>125</v>
      </c>
      <c r="C70" s="1" t="s">
        <v>33</v>
      </c>
      <c r="D70" s="1">
        <v>4.88</v>
      </c>
      <c r="E70" s="2"/>
      <c r="F70" s="2"/>
      <c r="G70" s="2">
        <f t="shared" si="2"/>
        <v>0</v>
      </c>
      <c r="H70" s="2">
        <f t="shared" si="10"/>
        <v>0</v>
      </c>
      <c r="I70" s="2">
        <f t="shared" si="11"/>
        <v>0</v>
      </c>
      <c r="J70" s="2">
        <f t="shared" si="3"/>
        <v>0</v>
      </c>
      <c r="L70" s="4"/>
      <c r="M70" s="4"/>
    </row>
    <row r="71" spans="1:13" ht="33.75">
      <c r="A71" s="1" t="s">
        <v>134</v>
      </c>
      <c r="B71" s="1" t="s">
        <v>117</v>
      </c>
      <c r="C71" s="1" t="s">
        <v>77</v>
      </c>
      <c r="D71" s="1">
        <v>0.32400000000000001</v>
      </c>
      <c r="E71" s="2"/>
      <c r="F71" s="2"/>
      <c r="G71" s="2">
        <f t="shared" ref="G71:G134" si="12">TRUNC(E71+F71,2)</f>
        <v>0</v>
      </c>
      <c r="H71" s="2">
        <f t="shared" si="10"/>
        <v>0</v>
      </c>
      <c r="I71" s="2">
        <f t="shared" si="11"/>
        <v>0</v>
      </c>
      <c r="J71" s="2">
        <f t="shared" ref="J71:J134" si="13">TRUNC(H71+I71,2)</f>
        <v>0</v>
      </c>
      <c r="L71" s="4"/>
      <c r="M71" s="4"/>
    </row>
    <row r="72" spans="1:13" ht="22.5">
      <c r="A72" s="1" t="s">
        <v>135</v>
      </c>
      <c r="B72" s="1" t="s">
        <v>119</v>
      </c>
      <c r="C72" s="1" t="s">
        <v>77</v>
      </c>
      <c r="D72" s="1">
        <v>0.56999999999999995</v>
      </c>
      <c r="E72" s="2"/>
      <c r="F72" s="2"/>
      <c r="G72" s="2">
        <f t="shared" si="12"/>
        <v>0</v>
      </c>
      <c r="H72" s="2">
        <f t="shared" si="10"/>
        <v>0</v>
      </c>
      <c r="I72" s="2">
        <f t="shared" si="11"/>
        <v>0</v>
      </c>
      <c r="J72" s="2">
        <f t="shared" si="13"/>
        <v>0</v>
      </c>
      <c r="L72" s="4"/>
      <c r="M72" s="4"/>
    </row>
    <row r="73" spans="1:13" ht="67.5">
      <c r="A73" s="1" t="s">
        <v>136</v>
      </c>
      <c r="B73" s="1" t="s">
        <v>121</v>
      </c>
      <c r="C73" s="1" t="s">
        <v>77</v>
      </c>
      <c r="D73" s="1">
        <v>0.97</v>
      </c>
      <c r="E73" s="2"/>
      <c r="F73" s="2"/>
      <c r="G73" s="2">
        <f t="shared" si="12"/>
        <v>0</v>
      </c>
      <c r="H73" s="2">
        <f t="shared" si="10"/>
        <v>0</v>
      </c>
      <c r="I73" s="2">
        <f t="shared" si="11"/>
        <v>0</v>
      </c>
      <c r="J73" s="2">
        <f t="shared" si="13"/>
        <v>0</v>
      </c>
      <c r="L73" s="4"/>
      <c r="M73" s="4"/>
    </row>
    <row r="74" spans="1:13" ht="22.5">
      <c r="A74" s="1" t="s">
        <v>137</v>
      </c>
      <c r="B74" s="1" t="s">
        <v>123</v>
      </c>
      <c r="C74" s="1" t="s">
        <v>33</v>
      </c>
      <c r="D74" s="1">
        <v>4.08</v>
      </c>
      <c r="E74" s="2"/>
      <c r="F74" s="2"/>
      <c r="G74" s="2">
        <f t="shared" si="12"/>
        <v>0</v>
      </c>
      <c r="H74" s="2">
        <f t="shared" si="10"/>
        <v>0</v>
      </c>
      <c r="I74" s="2">
        <f t="shared" si="11"/>
        <v>0</v>
      </c>
      <c r="J74" s="2">
        <f t="shared" si="13"/>
        <v>0</v>
      </c>
      <c r="L74" s="4"/>
      <c r="M74" s="4"/>
    </row>
    <row r="75" spans="1:13" ht="22.5">
      <c r="A75" s="5" t="s">
        <v>138</v>
      </c>
      <c r="B75" s="5" t="s">
        <v>139</v>
      </c>
      <c r="C75" s="5"/>
      <c r="D75" s="5"/>
      <c r="E75" s="5"/>
      <c r="F75" s="5"/>
      <c r="G75" s="9"/>
      <c r="H75" s="9"/>
      <c r="I75" s="9"/>
      <c r="J75" s="6">
        <f>SUM(J76:J81)</f>
        <v>0</v>
      </c>
      <c r="L75" s="4"/>
      <c r="M75" s="4"/>
    </row>
    <row r="76" spans="1:13" ht="33.75">
      <c r="A76" s="1" t="s">
        <v>140</v>
      </c>
      <c r="B76" s="1" t="s">
        <v>32</v>
      </c>
      <c r="C76" s="1" t="s">
        <v>33</v>
      </c>
      <c r="D76" s="1">
        <v>24</v>
      </c>
      <c r="E76" s="2"/>
      <c r="F76" s="2"/>
      <c r="G76" s="2">
        <f t="shared" si="12"/>
        <v>0</v>
      </c>
      <c r="H76" s="2">
        <f t="shared" ref="H76:H81" si="14">TRUNC(D76*E76,2)</f>
        <v>0</v>
      </c>
      <c r="I76" s="2">
        <f t="shared" ref="I76:I81" si="15">TRUNC(D76*F76,2)</f>
        <v>0</v>
      </c>
      <c r="J76" s="2">
        <f t="shared" si="13"/>
        <v>0</v>
      </c>
      <c r="L76" s="4"/>
      <c r="M76" s="4"/>
    </row>
    <row r="77" spans="1:13" ht="33.75">
      <c r="A77" s="1" t="s">
        <v>141</v>
      </c>
      <c r="B77" s="1" t="s">
        <v>112</v>
      </c>
      <c r="C77" s="1" t="s">
        <v>33</v>
      </c>
      <c r="D77" s="1">
        <v>6</v>
      </c>
      <c r="E77" s="2"/>
      <c r="F77" s="2"/>
      <c r="G77" s="2">
        <f t="shared" si="12"/>
        <v>0</v>
      </c>
      <c r="H77" s="2">
        <f t="shared" si="14"/>
        <v>0</v>
      </c>
      <c r="I77" s="2">
        <f t="shared" si="15"/>
        <v>0</v>
      </c>
      <c r="J77" s="2">
        <f t="shared" si="13"/>
        <v>0</v>
      </c>
      <c r="L77" s="4"/>
      <c r="M77" s="4"/>
    </row>
    <row r="78" spans="1:13" ht="33.75">
      <c r="A78" s="1" t="s">
        <v>142</v>
      </c>
      <c r="B78" s="1" t="s">
        <v>143</v>
      </c>
      <c r="C78" s="1" t="s">
        <v>33</v>
      </c>
      <c r="D78" s="1">
        <v>24</v>
      </c>
      <c r="E78" s="2"/>
      <c r="F78" s="2"/>
      <c r="G78" s="2">
        <f t="shared" si="12"/>
        <v>0</v>
      </c>
      <c r="H78" s="2">
        <f t="shared" si="14"/>
        <v>0</v>
      </c>
      <c r="I78" s="2">
        <f t="shared" si="15"/>
        <v>0</v>
      </c>
      <c r="J78" s="2">
        <f t="shared" si="13"/>
        <v>0</v>
      </c>
      <c r="L78" s="4"/>
      <c r="M78" s="4"/>
    </row>
    <row r="79" spans="1:13" ht="33.75">
      <c r="A79" s="1" t="s">
        <v>144</v>
      </c>
      <c r="B79" s="1" t="s">
        <v>145</v>
      </c>
      <c r="C79" s="1" t="s">
        <v>33</v>
      </c>
      <c r="D79" s="1">
        <v>6</v>
      </c>
      <c r="E79" s="2"/>
      <c r="F79" s="2"/>
      <c r="G79" s="2">
        <f t="shared" si="12"/>
        <v>0</v>
      </c>
      <c r="H79" s="2">
        <f t="shared" si="14"/>
        <v>0</v>
      </c>
      <c r="I79" s="2">
        <f t="shared" si="15"/>
        <v>0</v>
      </c>
      <c r="J79" s="2">
        <f t="shared" si="13"/>
        <v>0</v>
      </c>
      <c r="L79" s="4"/>
      <c r="M79" s="4"/>
    </row>
    <row r="80" spans="1:13" ht="33.75">
      <c r="A80" s="1" t="s">
        <v>146</v>
      </c>
      <c r="B80" s="1" t="s">
        <v>114</v>
      </c>
      <c r="C80" s="1" t="s">
        <v>33</v>
      </c>
      <c r="D80" s="1">
        <v>12</v>
      </c>
      <c r="E80" s="2"/>
      <c r="F80" s="2"/>
      <c r="G80" s="2">
        <f t="shared" si="12"/>
        <v>0</v>
      </c>
      <c r="H80" s="2">
        <f t="shared" si="14"/>
        <v>0</v>
      </c>
      <c r="I80" s="2">
        <f t="shared" si="15"/>
        <v>0</v>
      </c>
      <c r="J80" s="2">
        <f t="shared" si="13"/>
        <v>0</v>
      </c>
      <c r="L80" s="4"/>
      <c r="M80" s="4"/>
    </row>
    <row r="81" spans="1:13" ht="33.75">
      <c r="A81" s="1" t="s">
        <v>147</v>
      </c>
      <c r="B81" s="1" t="s">
        <v>125</v>
      </c>
      <c r="C81" s="1" t="s">
        <v>33</v>
      </c>
      <c r="D81" s="1">
        <v>6</v>
      </c>
      <c r="E81" s="2"/>
      <c r="F81" s="2"/>
      <c r="G81" s="2">
        <f t="shared" si="12"/>
        <v>0</v>
      </c>
      <c r="H81" s="2">
        <f t="shared" si="14"/>
        <v>0</v>
      </c>
      <c r="I81" s="2">
        <f t="shared" si="15"/>
        <v>0</v>
      </c>
      <c r="J81" s="2">
        <f t="shared" si="13"/>
        <v>0</v>
      </c>
      <c r="L81" s="4"/>
      <c r="M81" s="4"/>
    </row>
    <row r="82" spans="1:13">
      <c r="A82" s="5" t="s">
        <v>148</v>
      </c>
      <c r="B82" s="5" t="s">
        <v>149</v>
      </c>
      <c r="C82" s="5"/>
      <c r="D82" s="5"/>
      <c r="E82" s="5"/>
      <c r="F82" s="5"/>
      <c r="G82" s="9"/>
      <c r="H82" s="9"/>
      <c r="I82" s="9"/>
      <c r="J82" s="6">
        <f>SUM(J83:J96)</f>
        <v>0</v>
      </c>
      <c r="L82" s="4"/>
      <c r="M82" s="4"/>
    </row>
    <row r="83" spans="1:13" ht="22.5">
      <c r="A83" s="1" t="s">
        <v>150</v>
      </c>
      <c r="B83" s="1" t="s">
        <v>109</v>
      </c>
      <c r="C83" s="1" t="s">
        <v>33</v>
      </c>
      <c r="D83" s="1">
        <v>4.4000000000000004</v>
      </c>
      <c r="E83" s="2"/>
      <c r="F83" s="2"/>
      <c r="G83" s="2">
        <f t="shared" si="12"/>
        <v>0</v>
      </c>
      <c r="H83" s="2">
        <f t="shared" ref="H83:H96" si="16">TRUNC(D83*E83,2)</f>
        <v>0</v>
      </c>
      <c r="I83" s="2">
        <f t="shared" ref="I83:I96" si="17">TRUNC(D83*F83,2)</f>
        <v>0</v>
      </c>
      <c r="J83" s="2">
        <f t="shared" si="13"/>
        <v>0</v>
      </c>
      <c r="L83" s="4"/>
      <c r="M83" s="4"/>
    </row>
    <row r="84" spans="1:13" ht="33.75">
      <c r="A84" s="1" t="s">
        <v>151</v>
      </c>
      <c r="B84" s="1" t="s">
        <v>32</v>
      </c>
      <c r="C84" s="1" t="s">
        <v>33</v>
      </c>
      <c r="D84" s="1">
        <v>12</v>
      </c>
      <c r="E84" s="2"/>
      <c r="F84" s="2"/>
      <c r="G84" s="2">
        <f t="shared" si="12"/>
        <v>0</v>
      </c>
      <c r="H84" s="2">
        <f t="shared" si="16"/>
        <v>0</v>
      </c>
      <c r="I84" s="2">
        <f t="shared" si="17"/>
        <v>0</v>
      </c>
      <c r="J84" s="2">
        <f t="shared" si="13"/>
        <v>0</v>
      </c>
      <c r="L84" s="4"/>
      <c r="M84" s="4"/>
    </row>
    <row r="85" spans="1:13" ht="33.75">
      <c r="A85" s="1" t="s">
        <v>152</v>
      </c>
      <c r="B85" s="1" t="s">
        <v>153</v>
      </c>
      <c r="C85" s="1" t="s">
        <v>33</v>
      </c>
      <c r="D85" s="1">
        <v>12</v>
      </c>
      <c r="E85" s="2"/>
      <c r="F85" s="2"/>
      <c r="G85" s="2">
        <f t="shared" si="12"/>
        <v>0</v>
      </c>
      <c r="H85" s="2">
        <f t="shared" si="16"/>
        <v>0</v>
      </c>
      <c r="I85" s="2">
        <f t="shared" si="17"/>
        <v>0</v>
      </c>
      <c r="J85" s="2">
        <f t="shared" si="13"/>
        <v>0</v>
      </c>
      <c r="L85" s="4"/>
      <c r="M85" s="4"/>
    </row>
    <row r="86" spans="1:13" ht="33.75">
      <c r="A86" s="1" t="s">
        <v>154</v>
      </c>
      <c r="B86" s="1" t="s">
        <v>155</v>
      </c>
      <c r="C86" s="1" t="s">
        <v>33</v>
      </c>
      <c r="D86" s="1">
        <v>3</v>
      </c>
      <c r="E86" s="2"/>
      <c r="F86" s="2"/>
      <c r="G86" s="2">
        <f t="shared" si="12"/>
        <v>0</v>
      </c>
      <c r="H86" s="2">
        <f t="shared" si="16"/>
        <v>0</v>
      </c>
      <c r="I86" s="2">
        <f t="shared" si="17"/>
        <v>0</v>
      </c>
      <c r="J86" s="2">
        <f t="shared" si="13"/>
        <v>0</v>
      </c>
      <c r="L86" s="4"/>
      <c r="M86" s="4"/>
    </row>
    <row r="87" spans="1:13" ht="33.75">
      <c r="A87" s="1" t="s">
        <v>156</v>
      </c>
      <c r="B87" s="1" t="s">
        <v>143</v>
      </c>
      <c r="C87" s="1" t="s">
        <v>33</v>
      </c>
      <c r="D87" s="1">
        <v>12</v>
      </c>
      <c r="E87" s="2"/>
      <c r="F87" s="2"/>
      <c r="G87" s="2">
        <f t="shared" si="12"/>
        <v>0</v>
      </c>
      <c r="H87" s="2">
        <f t="shared" si="16"/>
        <v>0</v>
      </c>
      <c r="I87" s="2">
        <f t="shared" si="17"/>
        <v>0</v>
      </c>
      <c r="J87" s="2">
        <f t="shared" si="13"/>
        <v>0</v>
      </c>
      <c r="L87" s="4"/>
      <c r="M87" s="4"/>
    </row>
    <row r="88" spans="1:13" ht="33.75">
      <c r="A88" s="1" t="s">
        <v>157</v>
      </c>
      <c r="B88" s="1" t="s">
        <v>114</v>
      </c>
      <c r="C88" s="1" t="s">
        <v>33</v>
      </c>
      <c r="D88" s="1">
        <v>6</v>
      </c>
      <c r="E88" s="2"/>
      <c r="F88" s="2"/>
      <c r="G88" s="2">
        <f t="shared" si="12"/>
        <v>0</v>
      </c>
      <c r="H88" s="2">
        <f t="shared" si="16"/>
        <v>0</v>
      </c>
      <c r="I88" s="2">
        <f t="shared" si="17"/>
        <v>0</v>
      </c>
      <c r="J88" s="2">
        <f t="shared" si="13"/>
        <v>0</v>
      </c>
      <c r="L88" s="4"/>
      <c r="M88" s="4"/>
    </row>
    <row r="89" spans="1:13" ht="33.75">
      <c r="A89" s="1" t="s">
        <v>158</v>
      </c>
      <c r="B89" s="1" t="s">
        <v>145</v>
      </c>
      <c r="C89" s="1" t="s">
        <v>33</v>
      </c>
      <c r="D89" s="1">
        <v>3</v>
      </c>
      <c r="E89" s="2"/>
      <c r="F89" s="2"/>
      <c r="G89" s="2">
        <f t="shared" si="12"/>
        <v>0</v>
      </c>
      <c r="H89" s="2">
        <f t="shared" si="16"/>
        <v>0</v>
      </c>
      <c r="I89" s="2">
        <f t="shared" si="17"/>
        <v>0</v>
      </c>
      <c r="J89" s="2">
        <f t="shared" si="13"/>
        <v>0</v>
      </c>
      <c r="L89" s="4"/>
      <c r="M89" s="4"/>
    </row>
    <row r="90" spans="1:13" ht="33.75">
      <c r="A90" s="1" t="s">
        <v>159</v>
      </c>
      <c r="B90" s="1" t="s">
        <v>125</v>
      </c>
      <c r="C90" s="1" t="s">
        <v>33</v>
      </c>
      <c r="D90" s="1">
        <v>3</v>
      </c>
      <c r="E90" s="2"/>
      <c r="F90" s="2"/>
      <c r="G90" s="2">
        <f t="shared" si="12"/>
        <v>0</v>
      </c>
      <c r="H90" s="2">
        <f t="shared" si="16"/>
        <v>0</v>
      </c>
      <c r="I90" s="2">
        <f t="shared" si="17"/>
        <v>0</v>
      </c>
      <c r="J90" s="2">
        <f t="shared" si="13"/>
        <v>0</v>
      </c>
      <c r="L90" s="4"/>
      <c r="M90" s="4"/>
    </row>
    <row r="91" spans="1:13" ht="33.75">
      <c r="A91" s="1" t="s">
        <v>160</v>
      </c>
      <c r="B91" s="1" t="s">
        <v>112</v>
      </c>
      <c r="C91" s="1" t="s">
        <v>33</v>
      </c>
      <c r="D91" s="1">
        <v>3</v>
      </c>
      <c r="E91" s="2"/>
      <c r="F91" s="2"/>
      <c r="G91" s="2">
        <f t="shared" si="12"/>
        <v>0</v>
      </c>
      <c r="H91" s="2">
        <f t="shared" si="16"/>
        <v>0</v>
      </c>
      <c r="I91" s="2">
        <f t="shared" si="17"/>
        <v>0</v>
      </c>
      <c r="J91" s="2">
        <f t="shared" si="13"/>
        <v>0</v>
      </c>
      <c r="L91" s="4"/>
      <c r="M91" s="4"/>
    </row>
    <row r="92" spans="1:13" ht="67.5">
      <c r="A92" s="1" t="s">
        <v>161</v>
      </c>
      <c r="B92" s="1" t="s">
        <v>76</v>
      </c>
      <c r="C92" s="1" t="s">
        <v>77</v>
      </c>
      <c r="D92" s="1">
        <v>1.05</v>
      </c>
      <c r="E92" s="2"/>
      <c r="F92" s="2"/>
      <c r="G92" s="2">
        <f t="shared" si="12"/>
        <v>0</v>
      </c>
      <c r="H92" s="2">
        <f t="shared" si="16"/>
        <v>0</v>
      </c>
      <c r="I92" s="2">
        <f t="shared" si="17"/>
        <v>0</v>
      </c>
      <c r="J92" s="2">
        <f t="shared" si="13"/>
        <v>0</v>
      </c>
      <c r="L92" s="4"/>
      <c r="M92" s="4"/>
    </row>
    <row r="93" spans="1:13" ht="33.75">
      <c r="A93" s="1" t="s">
        <v>162</v>
      </c>
      <c r="B93" s="1" t="s">
        <v>117</v>
      </c>
      <c r="C93" s="1" t="s">
        <v>77</v>
      </c>
      <c r="D93" s="1">
        <v>0.17</v>
      </c>
      <c r="E93" s="2"/>
      <c r="F93" s="2"/>
      <c r="G93" s="2">
        <f t="shared" si="12"/>
        <v>0</v>
      </c>
      <c r="H93" s="2">
        <f t="shared" si="16"/>
        <v>0</v>
      </c>
      <c r="I93" s="2">
        <f t="shared" si="17"/>
        <v>0</v>
      </c>
      <c r="J93" s="2">
        <f t="shared" si="13"/>
        <v>0</v>
      </c>
      <c r="L93" s="4"/>
      <c r="M93" s="4"/>
    </row>
    <row r="94" spans="1:13" ht="22.5">
      <c r="A94" s="1" t="s">
        <v>163</v>
      </c>
      <c r="B94" s="1" t="s">
        <v>119</v>
      </c>
      <c r="C94" s="1" t="s">
        <v>77</v>
      </c>
      <c r="D94" s="1">
        <v>0.31</v>
      </c>
      <c r="E94" s="2"/>
      <c r="F94" s="2"/>
      <c r="G94" s="2">
        <f t="shared" si="12"/>
        <v>0</v>
      </c>
      <c r="H94" s="2">
        <f t="shared" si="16"/>
        <v>0</v>
      </c>
      <c r="I94" s="2">
        <f t="shared" si="17"/>
        <v>0</v>
      </c>
      <c r="J94" s="2">
        <f t="shared" si="13"/>
        <v>0</v>
      </c>
      <c r="L94" s="4"/>
      <c r="M94" s="4"/>
    </row>
    <row r="95" spans="1:13" ht="67.5">
      <c r="A95" s="1" t="s">
        <v>164</v>
      </c>
      <c r="B95" s="1" t="s">
        <v>121</v>
      </c>
      <c r="C95" s="1" t="s">
        <v>77</v>
      </c>
      <c r="D95" s="1">
        <v>0.51</v>
      </c>
      <c r="E95" s="2"/>
      <c r="F95" s="2"/>
      <c r="G95" s="2">
        <f t="shared" si="12"/>
        <v>0</v>
      </c>
      <c r="H95" s="2">
        <f t="shared" si="16"/>
        <v>0</v>
      </c>
      <c r="I95" s="2">
        <f t="shared" si="17"/>
        <v>0</v>
      </c>
      <c r="J95" s="2">
        <f t="shared" si="13"/>
        <v>0</v>
      </c>
      <c r="L95" s="4"/>
      <c r="M95" s="4"/>
    </row>
    <row r="96" spans="1:13" ht="22.5">
      <c r="A96" s="1" t="s">
        <v>165</v>
      </c>
      <c r="B96" s="1" t="s">
        <v>123</v>
      </c>
      <c r="C96" s="1" t="s">
        <v>33</v>
      </c>
      <c r="D96" s="1">
        <v>2.2000000000000002</v>
      </c>
      <c r="E96" s="2"/>
      <c r="F96" s="2"/>
      <c r="G96" s="2">
        <f t="shared" si="12"/>
        <v>0</v>
      </c>
      <c r="H96" s="2">
        <f t="shared" si="16"/>
        <v>0</v>
      </c>
      <c r="I96" s="2">
        <f t="shared" si="17"/>
        <v>0</v>
      </c>
      <c r="J96" s="2">
        <f t="shared" si="13"/>
        <v>0</v>
      </c>
      <c r="L96" s="4"/>
      <c r="M96" s="4"/>
    </row>
    <row r="97" spans="1:13" ht="22.5">
      <c r="A97" s="5" t="s">
        <v>166</v>
      </c>
      <c r="B97" s="5" t="s">
        <v>167</v>
      </c>
      <c r="C97" s="5"/>
      <c r="D97" s="5"/>
      <c r="E97" s="5"/>
      <c r="F97" s="5"/>
      <c r="G97" s="9"/>
      <c r="H97" s="9"/>
      <c r="I97" s="9"/>
      <c r="J97" s="6">
        <f>SUM(J98:J105)</f>
        <v>0</v>
      </c>
      <c r="L97" s="4"/>
      <c r="M97" s="4"/>
    </row>
    <row r="98" spans="1:13" ht="33.75">
      <c r="A98" s="1" t="s">
        <v>168</v>
      </c>
      <c r="B98" s="1" t="s">
        <v>32</v>
      </c>
      <c r="C98" s="1" t="s">
        <v>33</v>
      </c>
      <c r="D98" s="1">
        <v>17.2</v>
      </c>
      <c r="E98" s="2"/>
      <c r="F98" s="2"/>
      <c r="G98" s="2">
        <f t="shared" si="12"/>
        <v>0</v>
      </c>
      <c r="H98" s="2">
        <f t="shared" ref="H98:H105" si="18">TRUNC(D98*E98,2)</f>
        <v>0</v>
      </c>
      <c r="I98" s="2">
        <f t="shared" ref="I98:I105" si="19">TRUNC(D98*F98,2)</f>
        <v>0</v>
      </c>
      <c r="J98" s="2">
        <f t="shared" si="13"/>
        <v>0</v>
      </c>
      <c r="L98" s="4"/>
      <c r="M98" s="4"/>
    </row>
    <row r="99" spans="1:13" ht="33.75">
      <c r="A99" s="1" t="s">
        <v>169</v>
      </c>
      <c r="B99" s="1" t="s">
        <v>112</v>
      </c>
      <c r="C99" s="1" t="s">
        <v>33</v>
      </c>
      <c r="D99" s="1">
        <v>4.3</v>
      </c>
      <c r="E99" s="2"/>
      <c r="F99" s="2"/>
      <c r="G99" s="2">
        <f t="shared" si="12"/>
        <v>0</v>
      </c>
      <c r="H99" s="2">
        <f t="shared" si="18"/>
        <v>0</v>
      </c>
      <c r="I99" s="2">
        <f t="shared" si="19"/>
        <v>0</v>
      </c>
      <c r="J99" s="2">
        <f t="shared" si="13"/>
        <v>0</v>
      </c>
      <c r="L99" s="4"/>
      <c r="M99" s="4"/>
    </row>
    <row r="100" spans="1:13" ht="33.75">
      <c r="A100" s="1" t="s">
        <v>170</v>
      </c>
      <c r="B100" s="1" t="s">
        <v>153</v>
      </c>
      <c r="C100" s="1" t="s">
        <v>33</v>
      </c>
      <c r="D100" s="1">
        <v>17.2</v>
      </c>
      <c r="E100" s="2"/>
      <c r="F100" s="2"/>
      <c r="G100" s="2">
        <f t="shared" si="12"/>
        <v>0</v>
      </c>
      <c r="H100" s="2">
        <f t="shared" si="18"/>
        <v>0</v>
      </c>
      <c r="I100" s="2">
        <f t="shared" si="19"/>
        <v>0</v>
      </c>
      <c r="J100" s="2">
        <f t="shared" si="13"/>
        <v>0</v>
      </c>
      <c r="L100" s="4"/>
      <c r="M100" s="4"/>
    </row>
    <row r="101" spans="1:13" ht="33.75">
      <c r="A101" s="1" t="s">
        <v>171</v>
      </c>
      <c r="B101" s="1" t="s">
        <v>155</v>
      </c>
      <c r="C101" s="1" t="s">
        <v>33</v>
      </c>
      <c r="D101" s="1">
        <v>4.3</v>
      </c>
      <c r="E101" s="2"/>
      <c r="F101" s="2"/>
      <c r="G101" s="2">
        <f t="shared" si="12"/>
        <v>0</v>
      </c>
      <c r="H101" s="2">
        <f t="shared" si="18"/>
        <v>0</v>
      </c>
      <c r="I101" s="2">
        <f t="shared" si="19"/>
        <v>0</v>
      </c>
      <c r="J101" s="2">
        <f t="shared" si="13"/>
        <v>0</v>
      </c>
      <c r="L101" s="4"/>
      <c r="M101" s="4"/>
    </row>
    <row r="102" spans="1:13" ht="33.75">
      <c r="A102" s="1" t="s">
        <v>172</v>
      </c>
      <c r="B102" s="1" t="s">
        <v>143</v>
      </c>
      <c r="C102" s="1" t="s">
        <v>33</v>
      </c>
      <c r="D102" s="1">
        <v>17.2</v>
      </c>
      <c r="E102" s="2"/>
      <c r="F102" s="2"/>
      <c r="G102" s="2">
        <f t="shared" si="12"/>
        <v>0</v>
      </c>
      <c r="H102" s="2">
        <f t="shared" si="18"/>
        <v>0</v>
      </c>
      <c r="I102" s="2">
        <f t="shared" si="19"/>
        <v>0</v>
      </c>
      <c r="J102" s="2">
        <f t="shared" si="13"/>
        <v>0</v>
      </c>
      <c r="L102" s="4"/>
      <c r="M102" s="4"/>
    </row>
    <row r="103" spans="1:13" ht="33.75">
      <c r="A103" s="1" t="s">
        <v>173</v>
      </c>
      <c r="B103" s="1" t="s">
        <v>145</v>
      </c>
      <c r="C103" s="1" t="s">
        <v>33</v>
      </c>
      <c r="D103" s="1">
        <v>4.3</v>
      </c>
      <c r="E103" s="2"/>
      <c r="F103" s="2"/>
      <c r="G103" s="2">
        <f t="shared" si="12"/>
        <v>0</v>
      </c>
      <c r="H103" s="2">
        <f t="shared" si="18"/>
        <v>0</v>
      </c>
      <c r="I103" s="2">
        <f t="shared" si="19"/>
        <v>0</v>
      </c>
      <c r="J103" s="2">
        <f t="shared" si="13"/>
        <v>0</v>
      </c>
      <c r="L103" s="4"/>
      <c r="M103" s="4"/>
    </row>
    <row r="104" spans="1:13" ht="33.75">
      <c r="A104" s="1" t="s">
        <v>174</v>
      </c>
      <c r="B104" s="1" t="s">
        <v>114</v>
      </c>
      <c r="C104" s="1" t="s">
        <v>33</v>
      </c>
      <c r="D104" s="1">
        <v>8.6</v>
      </c>
      <c r="E104" s="2"/>
      <c r="F104" s="2"/>
      <c r="G104" s="2">
        <f t="shared" si="12"/>
        <v>0</v>
      </c>
      <c r="H104" s="2">
        <f t="shared" si="18"/>
        <v>0</v>
      </c>
      <c r="I104" s="2">
        <f t="shared" si="19"/>
        <v>0</v>
      </c>
      <c r="J104" s="2">
        <f t="shared" si="13"/>
        <v>0</v>
      </c>
      <c r="L104" s="4"/>
      <c r="M104" s="4"/>
    </row>
    <row r="105" spans="1:13" ht="33.75">
      <c r="A105" s="1" t="s">
        <v>175</v>
      </c>
      <c r="B105" s="1" t="s">
        <v>125</v>
      </c>
      <c r="C105" s="1" t="s">
        <v>33</v>
      </c>
      <c r="D105" s="1">
        <v>4.3</v>
      </c>
      <c r="E105" s="2"/>
      <c r="F105" s="2"/>
      <c r="G105" s="2">
        <f t="shared" si="12"/>
        <v>0</v>
      </c>
      <c r="H105" s="2">
        <f t="shared" si="18"/>
        <v>0</v>
      </c>
      <c r="I105" s="2">
        <f t="shared" si="19"/>
        <v>0</v>
      </c>
      <c r="J105" s="2">
        <f t="shared" si="13"/>
        <v>0</v>
      </c>
      <c r="L105" s="4"/>
      <c r="M105" s="4"/>
    </row>
    <row r="106" spans="1:13" ht="22.5">
      <c r="A106" s="5" t="s">
        <v>176</v>
      </c>
      <c r="B106" s="5" t="s">
        <v>177</v>
      </c>
      <c r="C106" s="5"/>
      <c r="D106" s="5"/>
      <c r="E106" s="5"/>
      <c r="F106" s="5"/>
      <c r="G106" s="9"/>
      <c r="H106" s="9"/>
      <c r="I106" s="9"/>
      <c r="J106" s="6">
        <f>SUM(J107:J114)</f>
        <v>0</v>
      </c>
      <c r="L106" s="4"/>
      <c r="M106" s="4"/>
    </row>
    <row r="107" spans="1:13" ht="33.75">
      <c r="A107" s="1" t="s">
        <v>178</v>
      </c>
      <c r="B107" s="1" t="s">
        <v>179</v>
      </c>
      <c r="C107" s="1" t="s">
        <v>33</v>
      </c>
      <c r="D107" s="1">
        <v>3.1</v>
      </c>
      <c r="E107" s="2"/>
      <c r="F107" s="2"/>
      <c r="G107" s="2">
        <f t="shared" si="12"/>
        <v>0</v>
      </c>
      <c r="H107" s="2">
        <f t="shared" ref="H107:H114" si="20">TRUNC(D107*E107,2)</f>
        <v>0</v>
      </c>
      <c r="I107" s="2">
        <f t="shared" ref="I107:I114" si="21">TRUNC(D107*F107,2)</f>
        <v>0</v>
      </c>
      <c r="J107" s="2">
        <f t="shared" si="13"/>
        <v>0</v>
      </c>
      <c r="L107" s="4"/>
      <c r="M107" s="4"/>
    </row>
    <row r="108" spans="1:13" ht="22.5">
      <c r="A108" s="1" t="s">
        <v>180</v>
      </c>
      <c r="B108" s="1" t="s">
        <v>181</v>
      </c>
      <c r="C108" s="1" t="s">
        <v>33</v>
      </c>
      <c r="D108" s="1">
        <v>3.1</v>
      </c>
      <c r="E108" s="2"/>
      <c r="F108" s="2"/>
      <c r="G108" s="2">
        <f t="shared" si="12"/>
        <v>0</v>
      </c>
      <c r="H108" s="2">
        <f t="shared" si="20"/>
        <v>0</v>
      </c>
      <c r="I108" s="2">
        <f t="shared" si="21"/>
        <v>0</v>
      </c>
      <c r="J108" s="2">
        <f t="shared" si="13"/>
        <v>0</v>
      </c>
      <c r="L108" s="4"/>
      <c r="M108" s="4"/>
    </row>
    <row r="109" spans="1:13" ht="33.75">
      <c r="A109" s="1" t="s">
        <v>182</v>
      </c>
      <c r="B109" s="1" t="s">
        <v>143</v>
      </c>
      <c r="C109" s="1" t="s">
        <v>33</v>
      </c>
      <c r="D109" s="1">
        <v>24.8</v>
      </c>
      <c r="E109" s="2"/>
      <c r="F109" s="2"/>
      <c r="G109" s="2">
        <f t="shared" si="12"/>
        <v>0</v>
      </c>
      <c r="H109" s="2">
        <f t="shared" si="20"/>
        <v>0</v>
      </c>
      <c r="I109" s="2">
        <f t="shared" si="21"/>
        <v>0</v>
      </c>
      <c r="J109" s="2">
        <f t="shared" si="13"/>
        <v>0</v>
      </c>
      <c r="L109" s="4"/>
      <c r="M109" s="4"/>
    </row>
    <row r="110" spans="1:13" ht="33.75">
      <c r="A110" s="1" t="s">
        <v>183</v>
      </c>
      <c r="B110" s="1" t="s">
        <v>145</v>
      </c>
      <c r="C110" s="1" t="s">
        <v>33</v>
      </c>
      <c r="D110" s="1">
        <v>6.2</v>
      </c>
      <c r="E110" s="2"/>
      <c r="F110" s="2"/>
      <c r="G110" s="2">
        <f t="shared" si="12"/>
        <v>0</v>
      </c>
      <c r="H110" s="2">
        <f t="shared" si="20"/>
        <v>0</v>
      </c>
      <c r="I110" s="2">
        <f t="shared" si="21"/>
        <v>0</v>
      </c>
      <c r="J110" s="2">
        <f t="shared" si="13"/>
        <v>0</v>
      </c>
      <c r="L110" s="4"/>
      <c r="M110" s="4"/>
    </row>
    <row r="111" spans="1:13" ht="67.5">
      <c r="A111" s="1" t="s">
        <v>184</v>
      </c>
      <c r="B111" s="1" t="s">
        <v>185</v>
      </c>
      <c r="C111" s="1" t="s">
        <v>77</v>
      </c>
      <c r="D111" s="1">
        <v>0.91400000000000003</v>
      </c>
      <c r="E111" s="2"/>
      <c r="F111" s="2"/>
      <c r="G111" s="2">
        <f t="shared" si="12"/>
        <v>0</v>
      </c>
      <c r="H111" s="2">
        <f t="shared" si="20"/>
        <v>0</v>
      </c>
      <c r="I111" s="2">
        <f t="shared" si="21"/>
        <v>0</v>
      </c>
      <c r="J111" s="2">
        <f t="shared" si="13"/>
        <v>0</v>
      </c>
      <c r="L111" s="4"/>
      <c r="M111" s="4"/>
    </row>
    <row r="112" spans="1:13" ht="22.5">
      <c r="A112" s="1" t="s">
        <v>186</v>
      </c>
      <c r="B112" s="1" t="s">
        <v>119</v>
      </c>
      <c r="C112" s="1" t="s">
        <v>77</v>
      </c>
      <c r="D112" s="1">
        <v>0.36</v>
      </c>
      <c r="E112" s="2"/>
      <c r="F112" s="2"/>
      <c r="G112" s="2">
        <f t="shared" si="12"/>
        <v>0</v>
      </c>
      <c r="H112" s="2">
        <f t="shared" si="20"/>
        <v>0</v>
      </c>
      <c r="I112" s="2">
        <f t="shared" si="21"/>
        <v>0</v>
      </c>
      <c r="J112" s="2">
        <f t="shared" si="13"/>
        <v>0</v>
      </c>
      <c r="L112" s="4"/>
      <c r="M112" s="4"/>
    </row>
    <row r="113" spans="1:13" ht="56.25">
      <c r="A113" s="1" t="s">
        <v>187</v>
      </c>
      <c r="B113" s="1" t="s">
        <v>188</v>
      </c>
      <c r="C113" s="1" t="s">
        <v>77</v>
      </c>
      <c r="D113" s="1">
        <v>0.55000000000000004</v>
      </c>
      <c r="E113" s="2"/>
      <c r="F113" s="2"/>
      <c r="G113" s="2">
        <f t="shared" si="12"/>
        <v>0</v>
      </c>
      <c r="H113" s="2">
        <f t="shared" si="20"/>
        <v>0</v>
      </c>
      <c r="I113" s="2">
        <f t="shared" si="21"/>
        <v>0</v>
      </c>
      <c r="J113" s="2">
        <f t="shared" si="13"/>
        <v>0</v>
      </c>
      <c r="L113" s="4"/>
      <c r="M113" s="4"/>
    </row>
    <row r="114" spans="1:13" ht="22.5">
      <c r="A114" s="1" t="s">
        <v>189</v>
      </c>
      <c r="B114" s="1" t="s">
        <v>123</v>
      </c>
      <c r="C114" s="1" t="s">
        <v>33</v>
      </c>
      <c r="D114" s="1">
        <v>3.1</v>
      </c>
      <c r="E114" s="2"/>
      <c r="F114" s="2"/>
      <c r="G114" s="2">
        <f t="shared" si="12"/>
        <v>0</v>
      </c>
      <c r="H114" s="2">
        <f t="shared" si="20"/>
        <v>0</v>
      </c>
      <c r="I114" s="2">
        <f t="shared" si="21"/>
        <v>0</v>
      </c>
      <c r="J114" s="2">
        <f t="shared" si="13"/>
        <v>0</v>
      </c>
      <c r="L114" s="4"/>
      <c r="M114" s="4"/>
    </row>
    <row r="115" spans="1:13" ht="22.5">
      <c r="A115" s="5" t="s">
        <v>190</v>
      </c>
      <c r="B115" s="5" t="s">
        <v>191</v>
      </c>
      <c r="C115" s="5"/>
      <c r="D115" s="5"/>
      <c r="E115" s="5"/>
      <c r="F115" s="5"/>
      <c r="G115" s="9"/>
      <c r="H115" s="9"/>
      <c r="I115" s="9"/>
      <c r="J115" s="6">
        <f>SUM(J116:J122)</f>
        <v>0</v>
      </c>
      <c r="L115" s="4"/>
      <c r="M115" s="4"/>
    </row>
    <row r="116" spans="1:13" ht="33.75">
      <c r="A116" s="1" t="s">
        <v>192</v>
      </c>
      <c r="B116" s="1" t="s">
        <v>179</v>
      </c>
      <c r="C116" s="1" t="s">
        <v>33</v>
      </c>
      <c r="D116" s="1">
        <v>7.8</v>
      </c>
      <c r="E116" s="2"/>
      <c r="F116" s="2"/>
      <c r="G116" s="2">
        <f t="shared" si="12"/>
        <v>0</v>
      </c>
      <c r="H116" s="2">
        <f t="shared" ref="H116:H122" si="22">TRUNC(D116*E116,2)</f>
        <v>0</v>
      </c>
      <c r="I116" s="2">
        <f t="shared" ref="I116:I122" si="23">TRUNC(D116*F116,2)</f>
        <v>0</v>
      </c>
      <c r="J116" s="2">
        <f t="shared" si="13"/>
        <v>0</v>
      </c>
      <c r="L116" s="4"/>
      <c r="M116" s="4"/>
    </row>
    <row r="117" spans="1:13" ht="33.75">
      <c r="A117" s="1" t="s">
        <v>193</v>
      </c>
      <c r="B117" s="1" t="s">
        <v>114</v>
      </c>
      <c r="C117" s="1" t="s">
        <v>33</v>
      </c>
      <c r="D117" s="1">
        <v>13.44</v>
      </c>
      <c r="E117" s="2"/>
      <c r="F117" s="2"/>
      <c r="G117" s="2">
        <f t="shared" si="12"/>
        <v>0</v>
      </c>
      <c r="H117" s="2">
        <f t="shared" si="22"/>
        <v>0</v>
      </c>
      <c r="I117" s="2">
        <f t="shared" si="23"/>
        <v>0</v>
      </c>
      <c r="J117" s="2">
        <f t="shared" si="13"/>
        <v>0</v>
      </c>
      <c r="L117" s="4"/>
      <c r="M117" s="4"/>
    </row>
    <row r="118" spans="1:13" ht="33.75">
      <c r="A118" s="1" t="s">
        <v>194</v>
      </c>
      <c r="B118" s="1" t="s">
        <v>125</v>
      </c>
      <c r="C118" s="1" t="s">
        <v>33</v>
      </c>
      <c r="D118" s="1">
        <v>6.72</v>
      </c>
      <c r="E118" s="2"/>
      <c r="F118" s="2"/>
      <c r="G118" s="2">
        <f t="shared" si="12"/>
        <v>0</v>
      </c>
      <c r="H118" s="2">
        <f t="shared" si="22"/>
        <v>0</v>
      </c>
      <c r="I118" s="2">
        <f t="shared" si="23"/>
        <v>0</v>
      </c>
      <c r="J118" s="2">
        <f t="shared" si="13"/>
        <v>0</v>
      </c>
      <c r="L118" s="4"/>
      <c r="M118" s="4"/>
    </row>
    <row r="119" spans="1:13" ht="67.5">
      <c r="A119" s="1" t="s">
        <v>195</v>
      </c>
      <c r="B119" s="1" t="s">
        <v>185</v>
      </c>
      <c r="C119" s="1" t="s">
        <v>77</v>
      </c>
      <c r="D119" s="1">
        <v>1.1499999999999999</v>
      </c>
      <c r="E119" s="2"/>
      <c r="F119" s="2"/>
      <c r="G119" s="2">
        <f t="shared" si="12"/>
        <v>0</v>
      </c>
      <c r="H119" s="2">
        <f t="shared" si="22"/>
        <v>0</v>
      </c>
      <c r="I119" s="2">
        <f t="shared" si="23"/>
        <v>0</v>
      </c>
      <c r="J119" s="2">
        <f t="shared" si="13"/>
        <v>0</v>
      </c>
      <c r="L119" s="4"/>
      <c r="M119" s="4"/>
    </row>
    <row r="120" spans="1:13" ht="22.5">
      <c r="A120" s="1" t="s">
        <v>196</v>
      </c>
      <c r="B120" s="1" t="s">
        <v>119</v>
      </c>
      <c r="C120" s="1" t="s">
        <v>77</v>
      </c>
      <c r="D120" s="1">
        <v>0.46</v>
      </c>
      <c r="E120" s="2"/>
      <c r="F120" s="2"/>
      <c r="G120" s="2">
        <f t="shared" si="12"/>
        <v>0</v>
      </c>
      <c r="H120" s="2">
        <f t="shared" si="22"/>
        <v>0</v>
      </c>
      <c r="I120" s="2">
        <f t="shared" si="23"/>
        <v>0</v>
      </c>
      <c r="J120" s="2">
        <f t="shared" si="13"/>
        <v>0</v>
      </c>
      <c r="L120" s="4"/>
      <c r="M120" s="4"/>
    </row>
    <row r="121" spans="1:13" ht="56.25">
      <c r="A121" s="1" t="s">
        <v>197</v>
      </c>
      <c r="B121" s="1" t="s">
        <v>188</v>
      </c>
      <c r="C121" s="1" t="s">
        <v>77</v>
      </c>
      <c r="D121" s="1">
        <v>0.68</v>
      </c>
      <c r="E121" s="2"/>
      <c r="F121" s="2"/>
      <c r="G121" s="2">
        <f t="shared" si="12"/>
        <v>0</v>
      </c>
      <c r="H121" s="2">
        <f t="shared" si="22"/>
        <v>0</v>
      </c>
      <c r="I121" s="2">
        <f t="shared" si="23"/>
        <v>0</v>
      </c>
      <c r="J121" s="2">
        <f t="shared" si="13"/>
        <v>0</v>
      </c>
      <c r="L121" s="4"/>
      <c r="M121" s="4"/>
    </row>
    <row r="122" spans="1:13" ht="22.5">
      <c r="A122" s="1" t="s">
        <v>198</v>
      </c>
      <c r="B122" s="1" t="s">
        <v>123</v>
      </c>
      <c r="C122" s="1" t="s">
        <v>33</v>
      </c>
      <c r="D122" s="1">
        <v>3.9</v>
      </c>
      <c r="E122" s="2"/>
      <c r="F122" s="2"/>
      <c r="G122" s="2">
        <f t="shared" si="12"/>
        <v>0</v>
      </c>
      <c r="H122" s="2">
        <f t="shared" si="22"/>
        <v>0</v>
      </c>
      <c r="I122" s="2">
        <f t="shared" si="23"/>
        <v>0</v>
      </c>
      <c r="J122" s="2">
        <f t="shared" si="13"/>
        <v>0</v>
      </c>
      <c r="L122" s="4"/>
      <c r="M122" s="4"/>
    </row>
    <row r="123" spans="1:13">
      <c r="A123" s="5" t="s">
        <v>199</v>
      </c>
      <c r="B123" s="5" t="s">
        <v>200</v>
      </c>
      <c r="C123" s="5"/>
      <c r="D123" s="5"/>
      <c r="E123" s="5"/>
      <c r="F123" s="5"/>
      <c r="G123" s="9"/>
      <c r="H123" s="9"/>
      <c r="I123" s="9"/>
      <c r="J123" s="6">
        <f>SUM(J124:J130)</f>
        <v>0</v>
      </c>
      <c r="L123" s="4"/>
      <c r="M123" s="4"/>
    </row>
    <row r="124" spans="1:13" ht="22.5">
      <c r="A124" s="1" t="s">
        <v>201</v>
      </c>
      <c r="B124" s="1" t="s">
        <v>181</v>
      </c>
      <c r="C124" s="1" t="s">
        <v>33</v>
      </c>
      <c r="D124" s="1">
        <v>14</v>
      </c>
      <c r="E124" s="2"/>
      <c r="F124" s="2"/>
      <c r="G124" s="2">
        <f t="shared" si="12"/>
        <v>0</v>
      </c>
      <c r="H124" s="2">
        <f t="shared" ref="H124:H130" si="24">TRUNC(D124*E124,2)</f>
        <v>0</v>
      </c>
      <c r="I124" s="2">
        <f t="shared" ref="I124:I130" si="25">TRUNC(D124*F124,2)</f>
        <v>0</v>
      </c>
      <c r="J124" s="2">
        <f t="shared" si="13"/>
        <v>0</v>
      </c>
      <c r="L124" s="4"/>
      <c r="M124" s="4"/>
    </row>
    <row r="125" spans="1:13" ht="33.75">
      <c r="A125" s="1" t="s">
        <v>202</v>
      </c>
      <c r="B125" s="1" t="s">
        <v>203</v>
      </c>
      <c r="C125" s="1" t="s">
        <v>33</v>
      </c>
      <c r="D125" s="1">
        <v>28</v>
      </c>
      <c r="E125" s="2"/>
      <c r="F125" s="2"/>
      <c r="G125" s="2">
        <f t="shared" si="12"/>
        <v>0</v>
      </c>
      <c r="H125" s="2">
        <f t="shared" si="24"/>
        <v>0</v>
      </c>
      <c r="I125" s="2">
        <f t="shared" si="25"/>
        <v>0</v>
      </c>
      <c r="J125" s="2">
        <f t="shared" si="13"/>
        <v>0</v>
      </c>
      <c r="L125" s="4"/>
      <c r="M125" s="4"/>
    </row>
    <row r="126" spans="1:13" ht="33.75">
      <c r="A126" s="1" t="s">
        <v>204</v>
      </c>
      <c r="B126" s="1" t="s">
        <v>205</v>
      </c>
      <c r="C126" s="1" t="s">
        <v>33</v>
      </c>
      <c r="D126" s="1">
        <v>7</v>
      </c>
      <c r="E126" s="2"/>
      <c r="F126" s="2"/>
      <c r="G126" s="2">
        <f t="shared" si="12"/>
        <v>0</v>
      </c>
      <c r="H126" s="2">
        <f t="shared" si="24"/>
        <v>0</v>
      </c>
      <c r="I126" s="2">
        <f t="shared" si="25"/>
        <v>0</v>
      </c>
      <c r="J126" s="2">
        <f t="shared" si="13"/>
        <v>0</v>
      </c>
      <c r="L126" s="4"/>
      <c r="M126" s="4"/>
    </row>
    <row r="127" spans="1:13" ht="67.5">
      <c r="A127" s="1" t="s">
        <v>206</v>
      </c>
      <c r="B127" s="1" t="s">
        <v>76</v>
      </c>
      <c r="C127" s="1" t="s">
        <v>77</v>
      </c>
      <c r="D127" s="1">
        <v>2.0299999999999998</v>
      </c>
      <c r="E127" s="2"/>
      <c r="F127" s="2"/>
      <c r="G127" s="2">
        <f t="shared" si="12"/>
        <v>0</v>
      </c>
      <c r="H127" s="2">
        <f t="shared" si="24"/>
        <v>0</v>
      </c>
      <c r="I127" s="2">
        <f t="shared" si="25"/>
        <v>0</v>
      </c>
      <c r="J127" s="2">
        <f t="shared" si="13"/>
        <v>0</v>
      </c>
      <c r="L127" s="4"/>
      <c r="M127" s="4"/>
    </row>
    <row r="128" spans="1:13" ht="22.5">
      <c r="A128" s="1" t="s">
        <v>207</v>
      </c>
      <c r="B128" s="1" t="s">
        <v>119</v>
      </c>
      <c r="C128" s="1" t="s">
        <v>77</v>
      </c>
      <c r="D128" s="1">
        <v>0.78</v>
      </c>
      <c r="E128" s="2"/>
      <c r="F128" s="2"/>
      <c r="G128" s="2">
        <f t="shared" si="12"/>
        <v>0</v>
      </c>
      <c r="H128" s="2">
        <f t="shared" si="24"/>
        <v>0</v>
      </c>
      <c r="I128" s="2">
        <f t="shared" si="25"/>
        <v>0</v>
      </c>
      <c r="J128" s="2">
        <f t="shared" si="13"/>
        <v>0</v>
      </c>
      <c r="L128" s="4"/>
      <c r="M128" s="4"/>
    </row>
    <row r="129" spans="1:13" ht="67.5">
      <c r="A129" s="1" t="s">
        <v>208</v>
      </c>
      <c r="B129" s="1" t="s">
        <v>121</v>
      </c>
      <c r="C129" s="1" t="s">
        <v>77</v>
      </c>
      <c r="D129" s="1">
        <v>1.21</v>
      </c>
      <c r="E129" s="2"/>
      <c r="F129" s="2"/>
      <c r="G129" s="2">
        <f t="shared" si="12"/>
        <v>0</v>
      </c>
      <c r="H129" s="2">
        <f t="shared" si="24"/>
        <v>0</v>
      </c>
      <c r="I129" s="2">
        <f t="shared" si="25"/>
        <v>0</v>
      </c>
      <c r="J129" s="2">
        <f t="shared" si="13"/>
        <v>0</v>
      </c>
      <c r="L129" s="4"/>
      <c r="M129" s="4"/>
    </row>
    <row r="130" spans="1:13" ht="22.5">
      <c r="A130" s="1" t="s">
        <v>209</v>
      </c>
      <c r="B130" s="1" t="s">
        <v>123</v>
      </c>
      <c r="C130" s="1" t="s">
        <v>33</v>
      </c>
      <c r="D130" s="1">
        <v>7</v>
      </c>
      <c r="E130" s="2"/>
      <c r="F130" s="2"/>
      <c r="G130" s="2">
        <f t="shared" si="12"/>
        <v>0</v>
      </c>
      <c r="H130" s="2">
        <f t="shared" si="24"/>
        <v>0</v>
      </c>
      <c r="I130" s="2">
        <f t="shared" si="25"/>
        <v>0</v>
      </c>
      <c r="J130" s="2">
        <f t="shared" si="13"/>
        <v>0</v>
      </c>
      <c r="L130" s="4"/>
      <c r="M130" s="4"/>
    </row>
    <row r="131" spans="1:13">
      <c r="A131" s="5" t="s">
        <v>210</v>
      </c>
      <c r="B131" s="5" t="s">
        <v>211</v>
      </c>
      <c r="C131" s="5"/>
      <c r="D131" s="5"/>
      <c r="E131" s="5"/>
      <c r="F131" s="5"/>
      <c r="G131" s="9"/>
      <c r="H131" s="9"/>
      <c r="I131" s="9"/>
      <c r="J131" s="6">
        <f>SUM(J132:J138)</f>
        <v>0</v>
      </c>
      <c r="L131" s="4"/>
      <c r="M131" s="4"/>
    </row>
    <row r="132" spans="1:13" ht="22.5">
      <c r="A132" s="1" t="s">
        <v>212</v>
      </c>
      <c r="B132" s="1" t="s">
        <v>181</v>
      </c>
      <c r="C132" s="1" t="s">
        <v>33</v>
      </c>
      <c r="D132" s="1">
        <v>12</v>
      </c>
      <c r="E132" s="2"/>
      <c r="F132" s="2"/>
      <c r="G132" s="2">
        <f t="shared" si="12"/>
        <v>0</v>
      </c>
      <c r="H132" s="2">
        <f t="shared" ref="H132:H138" si="26">TRUNC(D132*E132,2)</f>
        <v>0</v>
      </c>
      <c r="I132" s="2">
        <f t="shared" ref="I132:I138" si="27">TRUNC(D132*F132,2)</f>
        <v>0</v>
      </c>
      <c r="J132" s="2">
        <f t="shared" si="13"/>
        <v>0</v>
      </c>
      <c r="L132" s="4"/>
      <c r="M132" s="4"/>
    </row>
    <row r="133" spans="1:13" ht="33.75">
      <c r="A133" s="1" t="s">
        <v>213</v>
      </c>
      <c r="B133" s="1" t="s">
        <v>203</v>
      </c>
      <c r="C133" s="1" t="s">
        <v>33</v>
      </c>
      <c r="D133" s="1">
        <v>25.2</v>
      </c>
      <c r="E133" s="2"/>
      <c r="F133" s="2"/>
      <c r="G133" s="2">
        <f t="shared" si="12"/>
        <v>0</v>
      </c>
      <c r="H133" s="2">
        <f t="shared" si="26"/>
        <v>0</v>
      </c>
      <c r="I133" s="2">
        <f t="shared" si="27"/>
        <v>0</v>
      </c>
      <c r="J133" s="2">
        <f t="shared" si="13"/>
        <v>0</v>
      </c>
      <c r="L133" s="4"/>
      <c r="M133" s="4"/>
    </row>
    <row r="134" spans="1:13" ht="33.75">
      <c r="A134" s="1" t="s">
        <v>214</v>
      </c>
      <c r="B134" s="1" t="s">
        <v>205</v>
      </c>
      <c r="C134" s="1" t="s">
        <v>33</v>
      </c>
      <c r="D134" s="1">
        <v>6.3</v>
      </c>
      <c r="E134" s="2"/>
      <c r="F134" s="2"/>
      <c r="G134" s="2">
        <f t="shared" si="12"/>
        <v>0</v>
      </c>
      <c r="H134" s="2">
        <f t="shared" si="26"/>
        <v>0</v>
      </c>
      <c r="I134" s="2">
        <f t="shared" si="27"/>
        <v>0</v>
      </c>
      <c r="J134" s="2">
        <f t="shared" si="13"/>
        <v>0</v>
      </c>
      <c r="L134" s="4"/>
      <c r="M134" s="4"/>
    </row>
    <row r="135" spans="1:13" ht="67.5">
      <c r="A135" s="1" t="s">
        <v>215</v>
      </c>
      <c r="B135" s="1" t="s">
        <v>76</v>
      </c>
      <c r="C135" s="1" t="s">
        <v>77</v>
      </c>
      <c r="D135" s="1">
        <v>1.9</v>
      </c>
      <c r="E135" s="2"/>
      <c r="F135" s="2"/>
      <c r="G135" s="2">
        <f>TRUNC(E135+F135,2)</f>
        <v>0</v>
      </c>
      <c r="H135" s="2">
        <f t="shared" si="26"/>
        <v>0</v>
      </c>
      <c r="I135" s="2">
        <f t="shared" si="27"/>
        <v>0</v>
      </c>
      <c r="J135" s="2">
        <f t="shared" ref="J135:J198" si="28">TRUNC(H135+I135,2)</f>
        <v>0</v>
      </c>
      <c r="L135" s="4"/>
      <c r="M135" s="4"/>
    </row>
    <row r="136" spans="1:13" ht="22.5">
      <c r="A136" s="1" t="s">
        <v>216</v>
      </c>
      <c r="B136" s="1" t="s">
        <v>119</v>
      </c>
      <c r="C136" s="1" t="s">
        <v>77</v>
      </c>
      <c r="D136" s="1">
        <v>0.65</v>
      </c>
      <c r="E136" s="2"/>
      <c r="F136" s="2"/>
      <c r="G136" s="2">
        <f>TRUNC(E136+F136,2)</f>
        <v>0</v>
      </c>
      <c r="H136" s="2">
        <f t="shared" si="26"/>
        <v>0</v>
      </c>
      <c r="I136" s="2">
        <f t="shared" si="27"/>
        <v>0</v>
      </c>
      <c r="J136" s="2">
        <f t="shared" si="28"/>
        <v>0</v>
      </c>
      <c r="L136" s="4"/>
      <c r="M136" s="4"/>
    </row>
    <row r="137" spans="1:13" ht="67.5">
      <c r="A137" s="1" t="s">
        <v>217</v>
      </c>
      <c r="B137" s="1" t="s">
        <v>121</v>
      </c>
      <c r="C137" s="1" t="s">
        <v>77</v>
      </c>
      <c r="D137" s="1">
        <v>1</v>
      </c>
      <c r="E137" s="2"/>
      <c r="F137" s="2"/>
      <c r="G137" s="2">
        <f>TRUNC(E137+F137,2)</f>
        <v>0</v>
      </c>
      <c r="H137" s="2">
        <f t="shared" si="26"/>
        <v>0</v>
      </c>
      <c r="I137" s="2">
        <f t="shared" si="27"/>
        <v>0</v>
      </c>
      <c r="J137" s="2">
        <f t="shared" si="28"/>
        <v>0</v>
      </c>
      <c r="L137" s="4"/>
      <c r="M137" s="4"/>
    </row>
    <row r="138" spans="1:13" ht="22.5">
      <c r="A138" s="1" t="s">
        <v>218</v>
      </c>
      <c r="B138" s="1" t="s">
        <v>123</v>
      </c>
      <c r="C138" s="1" t="s">
        <v>33</v>
      </c>
      <c r="D138" s="1">
        <v>6</v>
      </c>
      <c r="E138" s="2"/>
      <c r="F138" s="2"/>
      <c r="G138" s="2">
        <f>TRUNC(E138+F138,2)</f>
        <v>0</v>
      </c>
      <c r="H138" s="2">
        <f t="shared" si="26"/>
        <v>0</v>
      </c>
      <c r="I138" s="2">
        <f t="shared" si="27"/>
        <v>0</v>
      </c>
      <c r="J138" s="2">
        <f t="shared" si="28"/>
        <v>0</v>
      </c>
      <c r="L138" s="4"/>
      <c r="M138" s="4"/>
    </row>
    <row r="139" spans="1:13">
      <c r="A139" s="5" t="s">
        <v>219</v>
      </c>
      <c r="B139" s="5" t="s">
        <v>220</v>
      </c>
      <c r="C139" s="5"/>
      <c r="D139" s="5"/>
      <c r="E139" s="5"/>
      <c r="F139" s="5"/>
      <c r="G139" s="9"/>
      <c r="H139" s="9"/>
      <c r="I139" s="9"/>
      <c r="J139" s="6">
        <f>SUM(J140:J144)</f>
        <v>0</v>
      </c>
      <c r="L139" s="4"/>
      <c r="M139" s="4"/>
    </row>
    <row r="140" spans="1:13" ht="33.75">
      <c r="A140" s="1" t="s">
        <v>221</v>
      </c>
      <c r="B140" s="1" t="s">
        <v>179</v>
      </c>
      <c r="C140" s="1" t="s">
        <v>33</v>
      </c>
      <c r="D140" s="1">
        <v>7</v>
      </c>
      <c r="E140" s="2"/>
      <c r="F140" s="2"/>
      <c r="G140" s="2">
        <f>TRUNC(E140+F140,2)</f>
        <v>0</v>
      </c>
      <c r="H140" s="2">
        <f>TRUNC(D140*E140,2)</f>
        <v>0</v>
      </c>
      <c r="I140" s="2">
        <f>TRUNC(D140*F140,2)</f>
        <v>0</v>
      </c>
      <c r="J140" s="2">
        <f t="shared" si="28"/>
        <v>0</v>
      </c>
      <c r="L140" s="4"/>
      <c r="M140" s="4"/>
    </row>
    <row r="141" spans="1:13" ht="67.5">
      <c r="A141" s="1" t="s">
        <v>222</v>
      </c>
      <c r="B141" s="1" t="s">
        <v>185</v>
      </c>
      <c r="C141" s="1" t="s">
        <v>77</v>
      </c>
      <c r="D141" s="1">
        <v>1.03</v>
      </c>
      <c r="E141" s="2"/>
      <c r="F141" s="2"/>
      <c r="G141" s="2">
        <f>TRUNC(E141+F141,2)</f>
        <v>0</v>
      </c>
      <c r="H141" s="2">
        <f>TRUNC(D141*E141,2)</f>
        <v>0</v>
      </c>
      <c r="I141" s="2">
        <f>TRUNC(D141*F141,2)</f>
        <v>0</v>
      </c>
      <c r="J141" s="2">
        <f t="shared" si="28"/>
        <v>0</v>
      </c>
      <c r="L141" s="4"/>
      <c r="M141" s="4"/>
    </row>
    <row r="142" spans="1:13" ht="22.5">
      <c r="A142" s="1" t="s">
        <v>223</v>
      </c>
      <c r="B142" s="1" t="s">
        <v>119</v>
      </c>
      <c r="C142" s="1" t="s">
        <v>77</v>
      </c>
      <c r="D142" s="1">
        <v>0.41</v>
      </c>
      <c r="E142" s="2"/>
      <c r="F142" s="2"/>
      <c r="G142" s="2">
        <f>TRUNC(E142+F142,2)</f>
        <v>0</v>
      </c>
      <c r="H142" s="2">
        <f>TRUNC(D142*E142,2)</f>
        <v>0</v>
      </c>
      <c r="I142" s="2">
        <f>TRUNC(D142*F142,2)</f>
        <v>0</v>
      </c>
      <c r="J142" s="2">
        <f t="shared" si="28"/>
        <v>0</v>
      </c>
      <c r="L142" s="4"/>
      <c r="M142" s="4"/>
    </row>
    <row r="143" spans="1:13" ht="56.25">
      <c r="A143" s="1" t="s">
        <v>224</v>
      </c>
      <c r="B143" s="1" t="s">
        <v>188</v>
      </c>
      <c r="C143" s="1" t="s">
        <v>77</v>
      </c>
      <c r="D143" s="1">
        <v>0.62</v>
      </c>
      <c r="E143" s="2"/>
      <c r="F143" s="2"/>
      <c r="G143" s="2">
        <f>TRUNC(E143+F143,2)</f>
        <v>0</v>
      </c>
      <c r="H143" s="2">
        <f>TRUNC(D143*E143,2)</f>
        <v>0</v>
      </c>
      <c r="I143" s="2">
        <f>TRUNC(D143*F143,2)</f>
        <v>0</v>
      </c>
      <c r="J143" s="2">
        <f t="shared" si="28"/>
        <v>0</v>
      </c>
      <c r="L143" s="4"/>
      <c r="M143" s="4"/>
    </row>
    <row r="144" spans="1:13" ht="22.5">
      <c r="A144" s="1" t="s">
        <v>225</v>
      </c>
      <c r="B144" s="1" t="s">
        <v>123</v>
      </c>
      <c r="C144" s="1" t="s">
        <v>33</v>
      </c>
      <c r="D144" s="1">
        <v>3.5</v>
      </c>
      <c r="E144" s="2"/>
      <c r="F144" s="2"/>
      <c r="G144" s="2">
        <f>TRUNC(E144+F144,2)</f>
        <v>0</v>
      </c>
      <c r="H144" s="2">
        <f>TRUNC(D144*E144,2)</f>
        <v>0</v>
      </c>
      <c r="I144" s="2">
        <f>TRUNC(D144*F144,2)</f>
        <v>0</v>
      </c>
      <c r="J144" s="2">
        <f t="shared" si="28"/>
        <v>0</v>
      </c>
      <c r="L144" s="4"/>
      <c r="M144" s="4"/>
    </row>
    <row r="145" spans="1:13">
      <c r="A145" s="5" t="s">
        <v>226</v>
      </c>
      <c r="B145" s="5" t="s">
        <v>227</v>
      </c>
      <c r="C145" s="5"/>
      <c r="D145" s="5"/>
      <c r="E145" s="5"/>
      <c r="F145" s="5"/>
      <c r="G145" s="9"/>
      <c r="H145" s="9"/>
      <c r="I145" s="9"/>
      <c r="J145" s="6">
        <f>SUM(J146:J150)</f>
        <v>0</v>
      </c>
      <c r="L145" s="4"/>
      <c r="M145" s="4"/>
    </row>
    <row r="146" spans="1:13" ht="33.75">
      <c r="A146" s="1" t="s">
        <v>228</v>
      </c>
      <c r="B146" s="1" t="s">
        <v>179</v>
      </c>
      <c r="C146" s="1" t="s">
        <v>33</v>
      </c>
      <c r="D146" s="1">
        <v>5</v>
      </c>
      <c r="E146" s="2"/>
      <c r="F146" s="2"/>
      <c r="G146" s="2">
        <f>TRUNC(E146+F146,2)</f>
        <v>0</v>
      </c>
      <c r="H146" s="2">
        <f>TRUNC(D146*E146,2)</f>
        <v>0</v>
      </c>
      <c r="I146" s="2">
        <f>TRUNC(D146*F146,2)</f>
        <v>0</v>
      </c>
      <c r="J146" s="2">
        <f t="shared" si="28"/>
        <v>0</v>
      </c>
      <c r="L146" s="4"/>
      <c r="M146" s="4"/>
    </row>
    <row r="147" spans="1:13" ht="67.5">
      <c r="A147" s="1" t="s">
        <v>229</v>
      </c>
      <c r="B147" s="1" t="s">
        <v>185</v>
      </c>
      <c r="C147" s="1" t="s">
        <v>77</v>
      </c>
      <c r="D147" s="1">
        <v>0.74</v>
      </c>
      <c r="E147" s="2"/>
      <c r="F147" s="2"/>
      <c r="G147" s="2">
        <f>TRUNC(E147+F147,2)</f>
        <v>0</v>
      </c>
      <c r="H147" s="2">
        <f>TRUNC(D147*E147,2)</f>
        <v>0</v>
      </c>
      <c r="I147" s="2">
        <f>TRUNC(D147*F147,2)</f>
        <v>0</v>
      </c>
      <c r="J147" s="2">
        <f t="shared" si="28"/>
        <v>0</v>
      </c>
      <c r="L147" s="4"/>
      <c r="M147" s="4"/>
    </row>
    <row r="148" spans="1:13" ht="22.5">
      <c r="A148" s="1" t="s">
        <v>230</v>
      </c>
      <c r="B148" s="1" t="s">
        <v>119</v>
      </c>
      <c r="C148" s="1" t="s">
        <v>77</v>
      </c>
      <c r="D148" s="1">
        <v>0.28999999999999998</v>
      </c>
      <c r="E148" s="2"/>
      <c r="F148" s="2"/>
      <c r="G148" s="2">
        <f>TRUNC(E148+F148,2)</f>
        <v>0</v>
      </c>
      <c r="H148" s="2">
        <f>TRUNC(D148*E148,2)</f>
        <v>0</v>
      </c>
      <c r="I148" s="2">
        <f>TRUNC(D148*F148,2)</f>
        <v>0</v>
      </c>
      <c r="J148" s="2">
        <f t="shared" si="28"/>
        <v>0</v>
      </c>
      <c r="L148" s="4"/>
      <c r="M148" s="4"/>
    </row>
    <row r="149" spans="1:13" ht="56.25">
      <c r="A149" s="1" t="s">
        <v>231</v>
      </c>
      <c r="B149" s="1" t="s">
        <v>188</v>
      </c>
      <c r="C149" s="1" t="s">
        <v>77</v>
      </c>
      <c r="D149" s="1">
        <v>0.44</v>
      </c>
      <c r="E149" s="2"/>
      <c r="F149" s="2"/>
      <c r="G149" s="2">
        <f>TRUNC(E149+F149,2)</f>
        <v>0</v>
      </c>
      <c r="H149" s="2">
        <f>TRUNC(D149*E149,2)</f>
        <v>0</v>
      </c>
      <c r="I149" s="2">
        <f>TRUNC(D149*F149,2)</f>
        <v>0</v>
      </c>
      <c r="J149" s="2">
        <f t="shared" si="28"/>
        <v>0</v>
      </c>
      <c r="L149" s="4"/>
      <c r="M149" s="4"/>
    </row>
    <row r="150" spans="1:13" ht="22.5">
      <c r="A150" s="1" t="s">
        <v>232</v>
      </c>
      <c r="B150" s="1" t="s">
        <v>123</v>
      </c>
      <c r="C150" s="1" t="s">
        <v>33</v>
      </c>
      <c r="D150" s="1">
        <v>2.5</v>
      </c>
      <c r="E150" s="2"/>
      <c r="F150" s="2"/>
      <c r="G150" s="2">
        <f>TRUNC(E150+F150,2)</f>
        <v>0</v>
      </c>
      <c r="H150" s="2">
        <f>TRUNC(D150*E150,2)</f>
        <v>0</v>
      </c>
      <c r="I150" s="2">
        <f>TRUNC(D150*F150,2)</f>
        <v>0</v>
      </c>
      <c r="J150" s="2">
        <f t="shared" si="28"/>
        <v>0</v>
      </c>
      <c r="L150" s="4"/>
      <c r="M150" s="4"/>
    </row>
    <row r="151" spans="1:13">
      <c r="A151" s="5" t="s">
        <v>233</v>
      </c>
      <c r="B151" s="5" t="s">
        <v>234</v>
      </c>
      <c r="C151" s="5"/>
      <c r="D151" s="5"/>
      <c r="E151" s="5"/>
      <c r="F151" s="5"/>
      <c r="G151" s="9"/>
      <c r="H151" s="9"/>
      <c r="I151" s="9"/>
      <c r="J151" s="6">
        <f>SUM(J152:J156)</f>
        <v>0</v>
      </c>
      <c r="L151" s="4"/>
      <c r="M151" s="4"/>
    </row>
    <row r="152" spans="1:13" ht="33.75">
      <c r="A152" s="1" t="s">
        <v>235</v>
      </c>
      <c r="B152" s="1" t="s">
        <v>179</v>
      </c>
      <c r="C152" s="1" t="s">
        <v>33</v>
      </c>
      <c r="D152" s="1">
        <v>11.6</v>
      </c>
      <c r="E152" s="2"/>
      <c r="F152" s="2"/>
      <c r="G152" s="2">
        <f>TRUNC(E152+F152,2)</f>
        <v>0</v>
      </c>
      <c r="H152" s="2">
        <f>TRUNC(D152*E152,2)</f>
        <v>0</v>
      </c>
      <c r="I152" s="2">
        <f>TRUNC(D152*F152,2)</f>
        <v>0</v>
      </c>
      <c r="J152" s="2">
        <f t="shared" si="28"/>
        <v>0</v>
      </c>
      <c r="L152" s="4"/>
      <c r="M152" s="4"/>
    </row>
    <row r="153" spans="1:13" ht="67.5">
      <c r="A153" s="1" t="s">
        <v>236</v>
      </c>
      <c r="B153" s="1" t="s">
        <v>185</v>
      </c>
      <c r="C153" s="1" t="s">
        <v>77</v>
      </c>
      <c r="D153" s="1">
        <v>1.71</v>
      </c>
      <c r="E153" s="2"/>
      <c r="F153" s="2"/>
      <c r="G153" s="2">
        <f>TRUNC(E153+F153,2)</f>
        <v>0</v>
      </c>
      <c r="H153" s="2">
        <f>TRUNC(D153*E153,2)</f>
        <v>0</v>
      </c>
      <c r="I153" s="2">
        <f>TRUNC(D153*F153,2)</f>
        <v>0</v>
      </c>
      <c r="J153" s="2">
        <f t="shared" si="28"/>
        <v>0</v>
      </c>
      <c r="L153" s="4"/>
      <c r="M153" s="4"/>
    </row>
    <row r="154" spans="1:13" ht="22.5">
      <c r="A154" s="1" t="s">
        <v>237</v>
      </c>
      <c r="B154" s="1" t="s">
        <v>119</v>
      </c>
      <c r="C154" s="1" t="s">
        <v>77</v>
      </c>
      <c r="D154" s="1">
        <v>0.68</v>
      </c>
      <c r="E154" s="2"/>
      <c r="F154" s="2"/>
      <c r="G154" s="2">
        <f>TRUNC(E154+F154,2)</f>
        <v>0</v>
      </c>
      <c r="H154" s="2">
        <f>TRUNC(D154*E154,2)</f>
        <v>0</v>
      </c>
      <c r="I154" s="2">
        <f>TRUNC(D154*F154,2)</f>
        <v>0</v>
      </c>
      <c r="J154" s="2">
        <f t="shared" si="28"/>
        <v>0</v>
      </c>
      <c r="L154" s="4"/>
      <c r="M154" s="4"/>
    </row>
    <row r="155" spans="1:13" ht="56.25">
      <c r="A155" s="1" t="s">
        <v>238</v>
      </c>
      <c r="B155" s="1" t="s">
        <v>188</v>
      </c>
      <c r="C155" s="1" t="s">
        <v>77</v>
      </c>
      <c r="D155" s="1">
        <v>1.02</v>
      </c>
      <c r="E155" s="2"/>
      <c r="F155" s="2"/>
      <c r="G155" s="2">
        <f>TRUNC(E155+F155,2)</f>
        <v>0</v>
      </c>
      <c r="H155" s="2">
        <f>TRUNC(D155*E155,2)</f>
        <v>0</v>
      </c>
      <c r="I155" s="2">
        <f>TRUNC(D155*F155,2)</f>
        <v>0</v>
      </c>
      <c r="J155" s="2">
        <f t="shared" si="28"/>
        <v>0</v>
      </c>
      <c r="L155" s="4"/>
      <c r="M155" s="4"/>
    </row>
    <row r="156" spans="1:13" ht="22.5">
      <c r="A156" s="1" t="s">
        <v>239</v>
      </c>
      <c r="B156" s="1" t="s">
        <v>123</v>
      </c>
      <c r="C156" s="1" t="s">
        <v>33</v>
      </c>
      <c r="D156" s="1">
        <v>5.8</v>
      </c>
      <c r="E156" s="2"/>
      <c r="F156" s="2"/>
      <c r="G156" s="2">
        <f>TRUNC(E156+F156,2)</f>
        <v>0</v>
      </c>
      <c r="H156" s="2">
        <f>TRUNC(D156*E156,2)</f>
        <v>0</v>
      </c>
      <c r="I156" s="2">
        <f>TRUNC(D156*F156,2)</f>
        <v>0</v>
      </c>
      <c r="J156" s="2">
        <f t="shared" si="28"/>
        <v>0</v>
      </c>
      <c r="L156" s="4"/>
      <c r="M156" s="4"/>
    </row>
    <row r="157" spans="1:13" ht="22.5">
      <c r="A157" s="5" t="s">
        <v>240</v>
      </c>
      <c r="B157" s="5" t="s">
        <v>241</v>
      </c>
      <c r="C157" s="5"/>
      <c r="D157" s="5"/>
      <c r="E157" s="5"/>
      <c r="F157" s="5"/>
      <c r="G157" s="9"/>
      <c r="H157" s="9"/>
      <c r="I157" s="9"/>
      <c r="J157" s="6">
        <f>SUM(J158:J159)</f>
        <v>0</v>
      </c>
      <c r="L157" s="4"/>
      <c r="M157" s="4"/>
    </row>
    <row r="158" spans="1:13" ht="33.75">
      <c r="A158" s="1" t="s">
        <v>242</v>
      </c>
      <c r="B158" s="1" t="s">
        <v>203</v>
      </c>
      <c r="C158" s="1" t="s">
        <v>33</v>
      </c>
      <c r="D158" s="1">
        <v>47.6</v>
      </c>
      <c r="E158" s="2"/>
      <c r="F158" s="2"/>
      <c r="G158" s="2">
        <f>TRUNC(E158+F158,2)</f>
        <v>0</v>
      </c>
      <c r="H158" s="2">
        <f>TRUNC(D158*E158,2)</f>
        <v>0</v>
      </c>
      <c r="I158" s="2">
        <f>TRUNC(D158*F158,2)</f>
        <v>0</v>
      </c>
      <c r="J158" s="2">
        <f t="shared" si="28"/>
        <v>0</v>
      </c>
      <c r="L158" s="4"/>
      <c r="M158" s="4"/>
    </row>
    <row r="159" spans="1:13" ht="33.75">
      <c r="A159" s="1" t="s">
        <v>243</v>
      </c>
      <c r="B159" s="1" t="s">
        <v>205</v>
      </c>
      <c r="C159" s="1" t="s">
        <v>33</v>
      </c>
      <c r="D159" s="1">
        <v>11.9</v>
      </c>
      <c r="E159" s="2"/>
      <c r="F159" s="2"/>
      <c r="G159" s="2">
        <f>TRUNC(E159+F159,2)</f>
        <v>0</v>
      </c>
      <c r="H159" s="2">
        <f>TRUNC(D159*E159,2)</f>
        <v>0</v>
      </c>
      <c r="I159" s="2">
        <f>TRUNC(D159*F159,2)</f>
        <v>0</v>
      </c>
      <c r="J159" s="2">
        <f t="shared" si="28"/>
        <v>0</v>
      </c>
      <c r="L159" s="4"/>
      <c r="M159" s="4"/>
    </row>
    <row r="160" spans="1:13">
      <c r="A160" s="5" t="s">
        <v>244</v>
      </c>
      <c r="B160" s="5" t="s">
        <v>245</v>
      </c>
      <c r="C160" s="5"/>
      <c r="D160" s="5"/>
      <c r="E160" s="5"/>
      <c r="F160" s="5"/>
      <c r="G160" s="9"/>
      <c r="H160" s="9"/>
      <c r="I160" s="9"/>
      <c r="J160" s="6">
        <f>SUM(J161:J168)</f>
        <v>0</v>
      </c>
      <c r="L160" s="4"/>
      <c r="M160" s="4"/>
    </row>
    <row r="161" spans="1:13" ht="33.75">
      <c r="A161" s="1" t="s">
        <v>246</v>
      </c>
      <c r="B161" s="1" t="s">
        <v>203</v>
      </c>
      <c r="C161" s="1" t="s">
        <v>33</v>
      </c>
      <c r="D161" s="1">
        <v>26</v>
      </c>
      <c r="E161" s="2"/>
      <c r="F161" s="2"/>
      <c r="G161" s="2">
        <f t="shared" ref="G161:G168" si="29">TRUNC(E161+F161,2)</f>
        <v>0</v>
      </c>
      <c r="H161" s="2">
        <f t="shared" ref="H161:H168" si="30">TRUNC(D161*E161,2)</f>
        <v>0</v>
      </c>
      <c r="I161" s="2">
        <f t="shared" ref="I161:I168" si="31">TRUNC(D161*F161,2)</f>
        <v>0</v>
      </c>
      <c r="J161" s="2">
        <f t="shared" si="28"/>
        <v>0</v>
      </c>
      <c r="L161" s="4"/>
      <c r="M161" s="4"/>
    </row>
    <row r="162" spans="1:13" ht="22.5">
      <c r="A162" s="1" t="s">
        <v>247</v>
      </c>
      <c r="B162" s="1" t="s">
        <v>181</v>
      </c>
      <c r="C162" s="1" t="s">
        <v>33</v>
      </c>
      <c r="D162" s="1">
        <v>6</v>
      </c>
      <c r="E162" s="2"/>
      <c r="F162" s="2"/>
      <c r="G162" s="2">
        <f t="shared" si="29"/>
        <v>0</v>
      </c>
      <c r="H162" s="2">
        <f t="shared" si="30"/>
        <v>0</v>
      </c>
      <c r="I162" s="2">
        <f t="shared" si="31"/>
        <v>0</v>
      </c>
      <c r="J162" s="2">
        <f t="shared" si="28"/>
        <v>0</v>
      </c>
      <c r="L162" s="4"/>
      <c r="M162" s="4"/>
    </row>
    <row r="163" spans="1:13" ht="33.75">
      <c r="A163" s="1" t="s">
        <v>248</v>
      </c>
      <c r="B163" s="1" t="s">
        <v>205</v>
      </c>
      <c r="C163" s="1" t="s">
        <v>33</v>
      </c>
      <c r="D163" s="1">
        <v>6.5</v>
      </c>
      <c r="E163" s="2"/>
      <c r="F163" s="2"/>
      <c r="G163" s="2">
        <f t="shared" si="29"/>
        <v>0</v>
      </c>
      <c r="H163" s="2">
        <f t="shared" si="30"/>
        <v>0</v>
      </c>
      <c r="I163" s="2">
        <f t="shared" si="31"/>
        <v>0</v>
      </c>
      <c r="J163" s="2">
        <f t="shared" si="28"/>
        <v>0</v>
      </c>
      <c r="L163" s="4"/>
      <c r="M163" s="4"/>
    </row>
    <row r="164" spans="1:13" ht="33.75">
      <c r="A164" s="1" t="s">
        <v>249</v>
      </c>
      <c r="B164" s="1" t="s">
        <v>250</v>
      </c>
      <c r="C164" s="1" t="s">
        <v>33</v>
      </c>
      <c r="D164" s="1">
        <v>19.5</v>
      </c>
      <c r="E164" s="2"/>
      <c r="F164" s="2"/>
      <c r="G164" s="2">
        <f t="shared" si="29"/>
        <v>0</v>
      </c>
      <c r="H164" s="2">
        <f t="shared" si="30"/>
        <v>0</v>
      </c>
      <c r="I164" s="2">
        <f t="shared" si="31"/>
        <v>0</v>
      </c>
      <c r="J164" s="2">
        <f t="shared" si="28"/>
        <v>0</v>
      </c>
      <c r="L164" s="4"/>
      <c r="M164" s="4"/>
    </row>
    <row r="165" spans="1:13" ht="67.5">
      <c r="A165" s="1" t="s">
        <v>251</v>
      </c>
      <c r="B165" s="1" t="s">
        <v>76</v>
      </c>
      <c r="C165" s="1" t="s">
        <v>77</v>
      </c>
      <c r="D165" s="1">
        <v>1.74</v>
      </c>
      <c r="E165" s="2"/>
      <c r="F165" s="2"/>
      <c r="G165" s="2">
        <f t="shared" si="29"/>
        <v>0</v>
      </c>
      <c r="H165" s="2">
        <f t="shared" si="30"/>
        <v>0</v>
      </c>
      <c r="I165" s="2">
        <f t="shared" si="31"/>
        <v>0</v>
      </c>
      <c r="J165" s="2">
        <f t="shared" si="28"/>
        <v>0</v>
      </c>
      <c r="L165" s="4"/>
      <c r="M165" s="4"/>
    </row>
    <row r="166" spans="1:13" ht="22.5">
      <c r="A166" s="1" t="s">
        <v>252</v>
      </c>
      <c r="B166" s="1" t="s">
        <v>119</v>
      </c>
      <c r="C166" s="1" t="s">
        <v>77</v>
      </c>
      <c r="D166" s="1">
        <v>0.67</v>
      </c>
      <c r="E166" s="2"/>
      <c r="F166" s="2"/>
      <c r="G166" s="2">
        <f t="shared" si="29"/>
        <v>0</v>
      </c>
      <c r="H166" s="2">
        <f t="shared" si="30"/>
        <v>0</v>
      </c>
      <c r="I166" s="2">
        <f t="shared" si="31"/>
        <v>0</v>
      </c>
      <c r="J166" s="2">
        <f t="shared" si="28"/>
        <v>0</v>
      </c>
      <c r="L166" s="4"/>
      <c r="M166" s="4"/>
    </row>
    <row r="167" spans="1:13" ht="67.5">
      <c r="A167" s="1" t="s">
        <v>253</v>
      </c>
      <c r="B167" s="1" t="s">
        <v>121</v>
      </c>
      <c r="C167" s="1" t="s">
        <v>77</v>
      </c>
      <c r="D167" s="1">
        <v>1.03</v>
      </c>
      <c r="E167" s="2"/>
      <c r="F167" s="2"/>
      <c r="G167" s="2">
        <f t="shared" si="29"/>
        <v>0</v>
      </c>
      <c r="H167" s="2">
        <f t="shared" si="30"/>
        <v>0</v>
      </c>
      <c r="I167" s="2">
        <f t="shared" si="31"/>
        <v>0</v>
      </c>
      <c r="J167" s="2">
        <f t="shared" si="28"/>
        <v>0</v>
      </c>
      <c r="L167" s="4"/>
      <c r="M167" s="4"/>
    </row>
    <row r="168" spans="1:13" ht="22.5">
      <c r="A168" s="1" t="s">
        <v>254</v>
      </c>
      <c r="B168" s="1" t="s">
        <v>123</v>
      </c>
      <c r="C168" s="1" t="s">
        <v>33</v>
      </c>
      <c r="D168" s="1">
        <v>6</v>
      </c>
      <c r="E168" s="2"/>
      <c r="F168" s="2"/>
      <c r="G168" s="2">
        <f t="shared" si="29"/>
        <v>0</v>
      </c>
      <c r="H168" s="2">
        <f t="shared" si="30"/>
        <v>0</v>
      </c>
      <c r="I168" s="2">
        <f t="shared" si="31"/>
        <v>0</v>
      </c>
      <c r="J168" s="2">
        <f t="shared" si="28"/>
        <v>0</v>
      </c>
      <c r="L168" s="4"/>
      <c r="M168" s="4"/>
    </row>
    <row r="169" spans="1:13">
      <c r="A169" s="5" t="s">
        <v>255</v>
      </c>
      <c r="B169" s="5" t="s">
        <v>256</v>
      </c>
      <c r="C169" s="5"/>
      <c r="D169" s="5"/>
      <c r="E169" s="5"/>
      <c r="F169" s="5"/>
      <c r="G169" s="9"/>
      <c r="H169" s="9"/>
      <c r="I169" s="9"/>
      <c r="J169" s="6">
        <f>SUM(J170:J177)</f>
        <v>0</v>
      </c>
      <c r="L169" s="4"/>
      <c r="M169" s="4"/>
    </row>
    <row r="170" spans="1:13" ht="33.75">
      <c r="A170" s="1" t="s">
        <v>257</v>
      </c>
      <c r="B170" s="1" t="s">
        <v>250</v>
      </c>
      <c r="C170" s="1" t="s">
        <v>33</v>
      </c>
      <c r="D170" s="1">
        <v>8.1</v>
      </c>
      <c r="E170" s="2"/>
      <c r="F170" s="2"/>
      <c r="G170" s="2">
        <f t="shared" ref="G170:G177" si="32">TRUNC(E170+F170,2)</f>
        <v>0</v>
      </c>
      <c r="H170" s="2">
        <f t="shared" ref="H170:H177" si="33">TRUNC(D170*E170,2)</f>
        <v>0</v>
      </c>
      <c r="I170" s="2">
        <f t="shared" ref="I170:I177" si="34">TRUNC(D170*F170,2)</f>
        <v>0</v>
      </c>
      <c r="J170" s="2">
        <f t="shared" si="28"/>
        <v>0</v>
      </c>
      <c r="L170" s="4"/>
      <c r="M170" s="4"/>
    </row>
    <row r="171" spans="1:13" ht="22.5">
      <c r="A171" s="1" t="s">
        <v>258</v>
      </c>
      <c r="B171" s="1" t="s">
        <v>181</v>
      </c>
      <c r="C171" s="1" t="s">
        <v>33</v>
      </c>
      <c r="D171" s="1">
        <v>4.2</v>
      </c>
      <c r="E171" s="2"/>
      <c r="F171" s="2"/>
      <c r="G171" s="2">
        <f t="shared" si="32"/>
        <v>0</v>
      </c>
      <c r="H171" s="2">
        <f t="shared" si="33"/>
        <v>0</v>
      </c>
      <c r="I171" s="2">
        <f t="shared" si="34"/>
        <v>0</v>
      </c>
      <c r="J171" s="2">
        <f t="shared" si="28"/>
        <v>0</v>
      </c>
      <c r="L171" s="4"/>
      <c r="M171" s="4"/>
    </row>
    <row r="172" spans="1:13" ht="33.75">
      <c r="A172" s="1" t="s">
        <v>259</v>
      </c>
      <c r="B172" s="1" t="s">
        <v>203</v>
      </c>
      <c r="C172" s="1" t="s">
        <v>33</v>
      </c>
      <c r="D172" s="1">
        <v>10.8</v>
      </c>
      <c r="E172" s="2"/>
      <c r="F172" s="2"/>
      <c r="G172" s="2">
        <f t="shared" si="32"/>
        <v>0</v>
      </c>
      <c r="H172" s="2">
        <f t="shared" si="33"/>
        <v>0</v>
      </c>
      <c r="I172" s="2">
        <f t="shared" si="34"/>
        <v>0</v>
      </c>
      <c r="J172" s="2">
        <f t="shared" si="28"/>
        <v>0</v>
      </c>
      <c r="L172" s="4"/>
      <c r="M172" s="4"/>
    </row>
    <row r="173" spans="1:13" ht="67.5">
      <c r="A173" s="1" t="s">
        <v>260</v>
      </c>
      <c r="B173" s="1" t="s">
        <v>76</v>
      </c>
      <c r="C173" s="1" t="s">
        <v>77</v>
      </c>
      <c r="D173" s="1">
        <v>0.62</v>
      </c>
      <c r="E173" s="2"/>
      <c r="F173" s="2"/>
      <c r="G173" s="2">
        <f t="shared" si="32"/>
        <v>0</v>
      </c>
      <c r="H173" s="2">
        <f t="shared" si="33"/>
        <v>0</v>
      </c>
      <c r="I173" s="2">
        <f t="shared" si="34"/>
        <v>0</v>
      </c>
      <c r="J173" s="2">
        <f t="shared" si="28"/>
        <v>0</v>
      </c>
      <c r="L173" s="4"/>
      <c r="M173" s="4"/>
    </row>
    <row r="174" spans="1:13" ht="33.75">
      <c r="A174" s="1" t="s">
        <v>261</v>
      </c>
      <c r="B174" s="1" t="s">
        <v>205</v>
      </c>
      <c r="C174" s="1" t="s">
        <v>33</v>
      </c>
      <c r="D174" s="1">
        <v>2.7</v>
      </c>
      <c r="E174" s="2"/>
      <c r="F174" s="2"/>
      <c r="G174" s="2">
        <f t="shared" si="32"/>
        <v>0</v>
      </c>
      <c r="H174" s="2">
        <f t="shared" si="33"/>
        <v>0</v>
      </c>
      <c r="I174" s="2">
        <f t="shared" si="34"/>
        <v>0</v>
      </c>
      <c r="J174" s="2">
        <f t="shared" si="28"/>
        <v>0</v>
      </c>
      <c r="L174" s="4"/>
      <c r="M174" s="4"/>
    </row>
    <row r="175" spans="1:13" ht="22.5">
      <c r="A175" s="1" t="s">
        <v>262</v>
      </c>
      <c r="B175" s="1" t="s">
        <v>119</v>
      </c>
      <c r="C175" s="1" t="s">
        <v>77</v>
      </c>
      <c r="D175" s="1">
        <v>0.24</v>
      </c>
      <c r="E175" s="2"/>
      <c r="F175" s="2"/>
      <c r="G175" s="2">
        <f t="shared" si="32"/>
        <v>0</v>
      </c>
      <c r="H175" s="2">
        <f t="shared" si="33"/>
        <v>0</v>
      </c>
      <c r="I175" s="2">
        <f t="shared" si="34"/>
        <v>0</v>
      </c>
      <c r="J175" s="2">
        <f t="shared" si="28"/>
        <v>0</v>
      </c>
      <c r="L175" s="4"/>
      <c r="M175" s="4"/>
    </row>
    <row r="176" spans="1:13" ht="67.5">
      <c r="A176" s="1" t="s">
        <v>263</v>
      </c>
      <c r="B176" s="1" t="s">
        <v>121</v>
      </c>
      <c r="C176" s="1" t="s">
        <v>77</v>
      </c>
      <c r="D176" s="1">
        <v>0.37</v>
      </c>
      <c r="E176" s="2"/>
      <c r="F176" s="2"/>
      <c r="G176" s="2">
        <f t="shared" si="32"/>
        <v>0</v>
      </c>
      <c r="H176" s="2">
        <f t="shared" si="33"/>
        <v>0</v>
      </c>
      <c r="I176" s="2">
        <f t="shared" si="34"/>
        <v>0</v>
      </c>
      <c r="J176" s="2">
        <f t="shared" si="28"/>
        <v>0</v>
      </c>
      <c r="L176" s="4"/>
      <c r="M176" s="4"/>
    </row>
    <row r="177" spans="1:13" ht="22.5">
      <c r="A177" s="1" t="s">
        <v>264</v>
      </c>
      <c r="B177" s="1" t="s">
        <v>123</v>
      </c>
      <c r="C177" s="1" t="s">
        <v>33</v>
      </c>
      <c r="D177" s="1">
        <v>2.1</v>
      </c>
      <c r="E177" s="2"/>
      <c r="F177" s="2"/>
      <c r="G177" s="2">
        <f t="shared" si="32"/>
        <v>0</v>
      </c>
      <c r="H177" s="2">
        <f t="shared" si="33"/>
        <v>0</v>
      </c>
      <c r="I177" s="2">
        <f t="shared" si="34"/>
        <v>0</v>
      </c>
      <c r="J177" s="2">
        <f t="shared" si="28"/>
        <v>0</v>
      </c>
      <c r="L177" s="4"/>
      <c r="M177" s="4"/>
    </row>
    <row r="178" spans="1:13">
      <c r="A178" s="5" t="s">
        <v>265</v>
      </c>
      <c r="B178" s="5" t="s">
        <v>266</v>
      </c>
      <c r="C178" s="5"/>
      <c r="D178" s="5"/>
      <c r="E178" s="5"/>
      <c r="F178" s="5"/>
      <c r="G178" s="9"/>
      <c r="H178" s="9"/>
      <c r="I178" s="9"/>
      <c r="J178" s="6">
        <f>SUM(J179:J184)</f>
        <v>0</v>
      </c>
      <c r="L178" s="4"/>
      <c r="M178" s="4"/>
    </row>
    <row r="179" spans="1:13" ht="33.75">
      <c r="A179" s="1" t="s">
        <v>267</v>
      </c>
      <c r="B179" s="1" t="s">
        <v>179</v>
      </c>
      <c r="C179" s="1" t="s">
        <v>33</v>
      </c>
      <c r="D179" s="1">
        <v>23.2</v>
      </c>
      <c r="E179" s="2"/>
      <c r="F179" s="2"/>
      <c r="G179" s="2">
        <f t="shared" ref="G179:G184" si="35">TRUNC(E179+F179,2)</f>
        <v>0</v>
      </c>
      <c r="H179" s="2">
        <f t="shared" ref="H179:H184" si="36">TRUNC(D179*E179,2)</f>
        <v>0</v>
      </c>
      <c r="I179" s="2">
        <f t="shared" ref="I179:I184" si="37">TRUNC(D179*F179,2)</f>
        <v>0</v>
      </c>
      <c r="J179" s="2">
        <f t="shared" si="28"/>
        <v>0</v>
      </c>
      <c r="L179" s="4"/>
      <c r="M179" s="4"/>
    </row>
    <row r="180" spans="1:13" ht="33.75">
      <c r="A180" s="1" t="s">
        <v>268</v>
      </c>
      <c r="B180" s="1" t="s">
        <v>250</v>
      </c>
      <c r="C180" s="1" t="s">
        <v>33</v>
      </c>
      <c r="D180" s="1">
        <v>35</v>
      </c>
      <c r="E180" s="2"/>
      <c r="F180" s="2"/>
      <c r="G180" s="2">
        <f t="shared" si="35"/>
        <v>0</v>
      </c>
      <c r="H180" s="2">
        <f t="shared" si="36"/>
        <v>0</v>
      </c>
      <c r="I180" s="2">
        <f t="shared" si="37"/>
        <v>0</v>
      </c>
      <c r="J180" s="2">
        <f t="shared" si="28"/>
        <v>0</v>
      </c>
      <c r="L180" s="4"/>
      <c r="M180" s="4"/>
    </row>
    <row r="181" spans="1:13" ht="67.5">
      <c r="A181" s="1" t="s">
        <v>269</v>
      </c>
      <c r="B181" s="1" t="s">
        <v>185</v>
      </c>
      <c r="C181" s="1" t="s">
        <v>77</v>
      </c>
      <c r="D181" s="1">
        <v>3.42</v>
      </c>
      <c r="E181" s="2"/>
      <c r="F181" s="2"/>
      <c r="G181" s="2">
        <f t="shared" si="35"/>
        <v>0</v>
      </c>
      <c r="H181" s="2">
        <f t="shared" si="36"/>
        <v>0</v>
      </c>
      <c r="I181" s="2">
        <f t="shared" si="37"/>
        <v>0</v>
      </c>
      <c r="J181" s="2">
        <f t="shared" si="28"/>
        <v>0</v>
      </c>
      <c r="L181" s="4"/>
      <c r="M181" s="4"/>
    </row>
    <row r="182" spans="1:13" ht="22.5">
      <c r="A182" s="1" t="s">
        <v>270</v>
      </c>
      <c r="B182" s="1" t="s">
        <v>119</v>
      </c>
      <c r="C182" s="1" t="s">
        <v>77</v>
      </c>
      <c r="D182" s="1">
        <v>1.36</v>
      </c>
      <c r="E182" s="2"/>
      <c r="F182" s="2"/>
      <c r="G182" s="2">
        <f t="shared" si="35"/>
        <v>0</v>
      </c>
      <c r="H182" s="2">
        <f t="shared" si="36"/>
        <v>0</v>
      </c>
      <c r="I182" s="2">
        <f t="shared" si="37"/>
        <v>0</v>
      </c>
      <c r="J182" s="2">
        <f t="shared" si="28"/>
        <v>0</v>
      </c>
      <c r="L182" s="4"/>
      <c r="M182" s="4"/>
    </row>
    <row r="183" spans="1:13" ht="56.25">
      <c r="A183" s="1" t="s">
        <v>271</v>
      </c>
      <c r="B183" s="1" t="s">
        <v>188</v>
      </c>
      <c r="C183" s="1" t="s">
        <v>77</v>
      </c>
      <c r="D183" s="1">
        <v>2.04</v>
      </c>
      <c r="E183" s="2"/>
      <c r="F183" s="2"/>
      <c r="G183" s="2">
        <f t="shared" si="35"/>
        <v>0</v>
      </c>
      <c r="H183" s="2">
        <f t="shared" si="36"/>
        <v>0</v>
      </c>
      <c r="I183" s="2">
        <f t="shared" si="37"/>
        <v>0</v>
      </c>
      <c r="J183" s="2">
        <f t="shared" si="28"/>
        <v>0</v>
      </c>
      <c r="L183" s="4"/>
      <c r="M183" s="4"/>
    </row>
    <row r="184" spans="1:13" ht="22.5">
      <c r="A184" s="1" t="s">
        <v>272</v>
      </c>
      <c r="B184" s="1" t="s">
        <v>123</v>
      </c>
      <c r="C184" s="1" t="s">
        <v>33</v>
      </c>
      <c r="D184" s="1">
        <v>11.6</v>
      </c>
      <c r="E184" s="2"/>
      <c r="F184" s="2"/>
      <c r="G184" s="2">
        <f t="shared" si="35"/>
        <v>0</v>
      </c>
      <c r="H184" s="2">
        <f t="shared" si="36"/>
        <v>0</v>
      </c>
      <c r="I184" s="2">
        <f t="shared" si="37"/>
        <v>0</v>
      </c>
      <c r="J184" s="2">
        <f t="shared" si="28"/>
        <v>0</v>
      </c>
      <c r="L184" s="4"/>
      <c r="M184" s="4"/>
    </row>
    <row r="185" spans="1:13">
      <c r="A185" s="5" t="s">
        <v>273</v>
      </c>
      <c r="B185" s="5" t="s">
        <v>274</v>
      </c>
      <c r="C185" s="5"/>
      <c r="D185" s="5"/>
      <c r="E185" s="5"/>
      <c r="F185" s="5"/>
      <c r="G185" s="5"/>
      <c r="H185" s="9"/>
      <c r="I185" s="9"/>
      <c r="J185" s="6">
        <f>SUM(J186:J191)</f>
        <v>0</v>
      </c>
      <c r="L185" s="4"/>
      <c r="M185" s="4"/>
    </row>
    <row r="186" spans="1:13" ht="33.75">
      <c r="A186" s="1" t="s">
        <v>275</v>
      </c>
      <c r="B186" s="1" t="s">
        <v>179</v>
      </c>
      <c r="C186" s="1" t="s">
        <v>33</v>
      </c>
      <c r="D186" s="1">
        <v>150.4</v>
      </c>
      <c r="E186" s="2"/>
      <c r="F186" s="2"/>
      <c r="G186" s="2">
        <f t="shared" ref="G186:G191" si="38">TRUNC(E186+F186,2)</f>
        <v>0</v>
      </c>
      <c r="H186" s="2">
        <f t="shared" ref="H186:H191" si="39">TRUNC(D186*E186,2)</f>
        <v>0</v>
      </c>
      <c r="I186" s="2">
        <f t="shared" ref="I186:I191" si="40">TRUNC(D186*F186,2)</f>
        <v>0</v>
      </c>
      <c r="J186" s="2">
        <f t="shared" si="28"/>
        <v>0</v>
      </c>
      <c r="L186" s="4"/>
      <c r="M186" s="4"/>
    </row>
    <row r="187" spans="1:13" ht="33.75">
      <c r="A187" s="1" t="s">
        <v>276</v>
      </c>
      <c r="B187" s="1" t="s">
        <v>250</v>
      </c>
      <c r="C187" s="1" t="s">
        <v>33</v>
      </c>
      <c r="D187" s="1">
        <v>230.4</v>
      </c>
      <c r="E187" s="2"/>
      <c r="F187" s="2"/>
      <c r="G187" s="2">
        <f t="shared" si="38"/>
        <v>0</v>
      </c>
      <c r="H187" s="2">
        <f t="shared" si="39"/>
        <v>0</v>
      </c>
      <c r="I187" s="2">
        <f t="shared" si="40"/>
        <v>0</v>
      </c>
      <c r="J187" s="2">
        <f t="shared" si="28"/>
        <v>0</v>
      </c>
      <c r="L187" s="4"/>
      <c r="M187" s="4"/>
    </row>
    <row r="188" spans="1:13" ht="67.5">
      <c r="A188" s="1" t="s">
        <v>277</v>
      </c>
      <c r="B188" s="1" t="s">
        <v>185</v>
      </c>
      <c r="C188" s="1" t="s">
        <v>77</v>
      </c>
      <c r="D188" s="1">
        <v>22.16</v>
      </c>
      <c r="E188" s="2"/>
      <c r="F188" s="2"/>
      <c r="G188" s="2">
        <f t="shared" si="38"/>
        <v>0</v>
      </c>
      <c r="H188" s="2">
        <f t="shared" si="39"/>
        <v>0</v>
      </c>
      <c r="I188" s="2">
        <f t="shared" si="40"/>
        <v>0</v>
      </c>
      <c r="J188" s="2">
        <f t="shared" si="28"/>
        <v>0</v>
      </c>
      <c r="L188" s="4"/>
      <c r="M188" s="4"/>
    </row>
    <row r="189" spans="1:13" ht="22.5">
      <c r="A189" s="1" t="s">
        <v>278</v>
      </c>
      <c r="B189" s="1" t="s">
        <v>119</v>
      </c>
      <c r="C189" s="1" t="s">
        <v>77</v>
      </c>
      <c r="D189" s="1">
        <v>8.8000000000000007</v>
      </c>
      <c r="E189" s="2"/>
      <c r="F189" s="2"/>
      <c r="G189" s="2">
        <f t="shared" si="38"/>
        <v>0</v>
      </c>
      <c r="H189" s="2">
        <f t="shared" si="39"/>
        <v>0</v>
      </c>
      <c r="I189" s="2">
        <f t="shared" si="40"/>
        <v>0</v>
      </c>
      <c r="J189" s="2">
        <f t="shared" si="28"/>
        <v>0</v>
      </c>
      <c r="L189" s="4"/>
      <c r="M189" s="4"/>
    </row>
    <row r="190" spans="1:13" ht="56.25">
      <c r="A190" s="1" t="s">
        <v>279</v>
      </c>
      <c r="B190" s="1" t="s">
        <v>188</v>
      </c>
      <c r="C190" s="1" t="s">
        <v>77</v>
      </c>
      <c r="D190" s="1">
        <v>13.2</v>
      </c>
      <c r="E190" s="2"/>
      <c r="F190" s="2"/>
      <c r="G190" s="2">
        <f t="shared" si="38"/>
        <v>0</v>
      </c>
      <c r="H190" s="2">
        <f t="shared" si="39"/>
        <v>0</v>
      </c>
      <c r="I190" s="2">
        <f t="shared" si="40"/>
        <v>0</v>
      </c>
      <c r="J190" s="2">
        <f t="shared" si="28"/>
        <v>0</v>
      </c>
      <c r="L190" s="4"/>
      <c r="M190" s="4"/>
    </row>
    <row r="191" spans="1:13" ht="22.5">
      <c r="A191" s="1" t="s">
        <v>280</v>
      </c>
      <c r="B191" s="1" t="s">
        <v>123</v>
      </c>
      <c r="C191" s="1" t="s">
        <v>33</v>
      </c>
      <c r="D191" s="1">
        <v>13.24</v>
      </c>
      <c r="E191" s="2"/>
      <c r="F191" s="2"/>
      <c r="G191" s="2">
        <f t="shared" si="38"/>
        <v>0</v>
      </c>
      <c r="H191" s="2">
        <f t="shared" si="39"/>
        <v>0</v>
      </c>
      <c r="I191" s="2">
        <f t="shared" si="40"/>
        <v>0</v>
      </c>
      <c r="J191" s="2">
        <f t="shared" si="28"/>
        <v>0</v>
      </c>
      <c r="L191" s="4"/>
      <c r="M191" s="4"/>
    </row>
    <row r="192" spans="1:13">
      <c r="A192" s="5" t="s">
        <v>281</v>
      </c>
      <c r="B192" s="5" t="s">
        <v>282</v>
      </c>
      <c r="C192" s="5"/>
      <c r="D192" s="5"/>
      <c r="E192" s="5"/>
      <c r="F192" s="5"/>
      <c r="G192" s="9"/>
      <c r="H192" s="9"/>
      <c r="I192" s="9"/>
      <c r="J192" s="6">
        <f>SUM(J193:J198)</f>
        <v>0</v>
      </c>
      <c r="L192" s="4"/>
      <c r="M192" s="4"/>
    </row>
    <row r="193" spans="1:13" ht="22.5">
      <c r="A193" s="1" t="s">
        <v>283</v>
      </c>
      <c r="B193" s="1" t="s">
        <v>284</v>
      </c>
      <c r="C193" s="1" t="s">
        <v>33</v>
      </c>
      <c r="D193" s="1">
        <v>6</v>
      </c>
      <c r="E193" s="2"/>
      <c r="F193" s="2"/>
      <c r="G193" s="2">
        <f t="shared" ref="G193:G198" si="41">TRUNC(E193+F193,2)</f>
        <v>0</v>
      </c>
      <c r="H193" s="2">
        <f t="shared" ref="H193:H198" si="42">TRUNC(D193*E193,2)</f>
        <v>0</v>
      </c>
      <c r="I193" s="2">
        <f t="shared" ref="I193:I198" si="43">TRUNC(D193*F193,2)</f>
        <v>0</v>
      </c>
      <c r="J193" s="2">
        <f t="shared" si="28"/>
        <v>0</v>
      </c>
      <c r="L193" s="4"/>
      <c r="M193" s="4"/>
    </row>
    <row r="194" spans="1:13" ht="33.75">
      <c r="A194" s="1" t="s">
        <v>285</v>
      </c>
      <c r="B194" s="1" t="s">
        <v>179</v>
      </c>
      <c r="C194" s="1" t="s">
        <v>33</v>
      </c>
      <c r="D194" s="1">
        <v>6</v>
      </c>
      <c r="E194" s="2"/>
      <c r="F194" s="2"/>
      <c r="G194" s="2">
        <f t="shared" si="41"/>
        <v>0</v>
      </c>
      <c r="H194" s="2">
        <f t="shared" si="42"/>
        <v>0</v>
      </c>
      <c r="I194" s="2">
        <f t="shared" si="43"/>
        <v>0</v>
      </c>
      <c r="J194" s="2">
        <f t="shared" si="28"/>
        <v>0</v>
      </c>
      <c r="L194" s="4"/>
      <c r="M194" s="4"/>
    </row>
    <row r="195" spans="1:13" ht="67.5">
      <c r="A195" s="1" t="s">
        <v>286</v>
      </c>
      <c r="B195" s="1" t="s">
        <v>76</v>
      </c>
      <c r="C195" s="1" t="s">
        <v>77</v>
      </c>
      <c r="D195" s="1">
        <v>1.77</v>
      </c>
      <c r="E195" s="2"/>
      <c r="F195" s="2"/>
      <c r="G195" s="2">
        <f t="shared" si="41"/>
        <v>0</v>
      </c>
      <c r="H195" s="2">
        <f t="shared" si="42"/>
        <v>0</v>
      </c>
      <c r="I195" s="2">
        <f t="shared" si="43"/>
        <v>0</v>
      </c>
      <c r="J195" s="2">
        <f t="shared" si="28"/>
        <v>0</v>
      </c>
      <c r="L195" s="4"/>
      <c r="M195" s="4"/>
    </row>
    <row r="196" spans="1:13" ht="22.5">
      <c r="A196" s="1" t="s">
        <v>287</v>
      </c>
      <c r="B196" s="1" t="s">
        <v>119</v>
      </c>
      <c r="C196" s="1" t="s">
        <v>77</v>
      </c>
      <c r="D196" s="1">
        <v>0.69</v>
      </c>
      <c r="E196" s="2"/>
      <c r="F196" s="2"/>
      <c r="G196" s="2">
        <f t="shared" si="41"/>
        <v>0</v>
      </c>
      <c r="H196" s="2">
        <f t="shared" si="42"/>
        <v>0</v>
      </c>
      <c r="I196" s="2">
        <f t="shared" si="43"/>
        <v>0</v>
      </c>
      <c r="J196" s="2">
        <f t="shared" si="28"/>
        <v>0</v>
      </c>
      <c r="L196" s="4"/>
      <c r="M196" s="4"/>
    </row>
    <row r="197" spans="1:13" ht="67.5">
      <c r="A197" s="1" t="s">
        <v>288</v>
      </c>
      <c r="B197" s="1" t="s">
        <v>121</v>
      </c>
      <c r="C197" s="1" t="s">
        <v>77</v>
      </c>
      <c r="D197" s="1">
        <v>1.06</v>
      </c>
      <c r="E197" s="2"/>
      <c r="F197" s="2"/>
      <c r="G197" s="2">
        <f t="shared" si="41"/>
        <v>0</v>
      </c>
      <c r="H197" s="2">
        <f t="shared" si="42"/>
        <v>0</v>
      </c>
      <c r="I197" s="2">
        <f t="shared" si="43"/>
        <v>0</v>
      </c>
      <c r="J197" s="2">
        <f t="shared" si="28"/>
        <v>0</v>
      </c>
      <c r="L197" s="4"/>
      <c r="M197" s="4"/>
    </row>
    <row r="198" spans="1:13" ht="22.5">
      <c r="A198" s="1" t="s">
        <v>289</v>
      </c>
      <c r="B198" s="1" t="s">
        <v>123</v>
      </c>
      <c r="C198" s="1" t="s">
        <v>33</v>
      </c>
      <c r="D198" s="1">
        <v>6</v>
      </c>
      <c r="E198" s="2"/>
      <c r="F198" s="2"/>
      <c r="G198" s="2">
        <f t="shared" si="41"/>
        <v>0</v>
      </c>
      <c r="H198" s="2">
        <f t="shared" si="42"/>
        <v>0</v>
      </c>
      <c r="I198" s="2">
        <f t="shared" si="43"/>
        <v>0</v>
      </c>
      <c r="J198" s="2">
        <f t="shared" si="28"/>
        <v>0</v>
      </c>
      <c r="L198" s="4"/>
      <c r="M198" s="4"/>
    </row>
    <row r="199" spans="1:13">
      <c r="A199" s="5" t="s">
        <v>290</v>
      </c>
      <c r="B199" s="5" t="s">
        <v>291</v>
      </c>
      <c r="C199" s="5"/>
      <c r="D199" s="5"/>
      <c r="E199" s="5"/>
      <c r="F199" s="5"/>
      <c r="G199" s="9"/>
      <c r="H199" s="9"/>
      <c r="I199" s="9"/>
      <c r="J199" s="6">
        <f>SUM(J200:J205)</f>
        <v>0</v>
      </c>
      <c r="L199" s="4"/>
      <c r="M199" s="4"/>
    </row>
    <row r="200" spans="1:13" ht="22.5">
      <c r="A200" s="1" t="s">
        <v>292</v>
      </c>
      <c r="B200" s="1" t="s">
        <v>284</v>
      </c>
      <c r="C200" s="1" t="s">
        <v>33</v>
      </c>
      <c r="D200" s="1">
        <v>18.100000000000001</v>
      </c>
      <c r="E200" s="2"/>
      <c r="F200" s="2"/>
      <c r="G200" s="2">
        <f t="shared" ref="G200:G247" si="44">TRUNC(E200+F200,2)</f>
        <v>0</v>
      </c>
      <c r="H200" s="2">
        <f t="shared" ref="H200:H205" si="45">TRUNC(D200*E200,2)</f>
        <v>0</v>
      </c>
      <c r="I200" s="2">
        <f t="shared" ref="I200:I205" si="46">TRUNC(D200*F200,2)</f>
        <v>0</v>
      </c>
      <c r="J200" s="2">
        <f t="shared" ref="J200:J205" si="47">TRUNC(H200+I200,2)</f>
        <v>0</v>
      </c>
      <c r="L200" s="4"/>
      <c r="M200" s="4"/>
    </row>
    <row r="201" spans="1:13" ht="33.75">
      <c r="A201" s="1" t="s">
        <v>293</v>
      </c>
      <c r="B201" s="1" t="s">
        <v>179</v>
      </c>
      <c r="C201" s="1" t="s">
        <v>33</v>
      </c>
      <c r="D201" s="1">
        <v>18.100000000000001</v>
      </c>
      <c r="E201" s="2"/>
      <c r="F201" s="2"/>
      <c r="G201" s="2">
        <f t="shared" si="44"/>
        <v>0</v>
      </c>
      <c r="H201" s="2">
        <f t="shared" si="45"/>
        <v>0</v>
      </c>
      <c r="I201" s="2">
        <f t="shared" si="46"/>
        <v>0</v>
      </c>
      <c r="J201" s="2">
        <f t="shared" si="47"/>
        <v>0</v>
      </c>
      <c r="L201" s="4"/>
      <c r="M201" s="4"/>
    </row>
    <row r="202" spans="1:13" ht="67.5">
      <c r="A202" s="1" t="s">
        <v>294</v>
      </c>
      <c r="B202" s="1" t="s">
        <v>76</v>
      </c>
      <c r="C202" s="1" t="s">
        <v>77</v>
      </c>
      <c r="D202" s="1">
        <v>5.32</v>
      </c>
      <c r="E202" s="2"/>
      <c r="F202" s="2"/>
      <c r="G202" s="2">
        <f t="shared" si="44"/>
        <v>0</v>
      </c>
      <c r="H202" s="2">
        <f t="shared" si="45"/>
        <v>0</v>
      </c>
      <c r="I202" s="2">
        <f t="shared" si="46"/>
        <v>0</v>
      </c>
      <c r="J202" s="2">
        <f t="shared" si="47"/>
        <v>0</v>
      </c>
      <c r="L202" s="4"/>
      <c r="M202" s="4"/>
    </row>
    <row r="203" spans="1:13" ht="22.5">
      <c r="A203" s="1" t="s">
        <v>295</v>
      </c>
      <c r="B203" s="1" t="s">
        <v>119</v>
      </c>
      <c r="C203" s="1" t="s">
        <v>77</v>
      </c>
      <c r="D203" s="1">
        <v>2.1</v>
      </c>
      <c r="E203" s="2"/>
      <c r="F203" s="2"/>
      <c r="G203" s="2">
        <f t="shared" si="44"/>
        <v>0</v>
      </c>
      <c r="H203" s="2">
        <f t="shared" si="45"/>
        <v>0</v>
      </c>
      <c r="I203" s="2">
        <f t="shared" si="46"/>
        <v>0</v>
      </c>
      <c r="J203" s="2">
        <f t="shared" si="47"/>
        <v>0</v>
      </c>
      <c r="L203" s="4"/>
      <c r="M203" s="4"/>
    </row>
    <row r="204" spans="1:13" ht="67.5">
      <c r="A204" s="1" t="s">
        <v>296</v>
      </c>
      <c r="B204" s="1" t="s">
        <v>121</v>
      </c>
      <c r="C204" s="1" t="s">
        <v>77</v>
      </c>
      <c r="D204" s="1">
        <v>3.18</v>
      </c>
      <c r="E204" s="2"/>
      <c r="F204" s="2"/>
      <c r="G204" s="2">
        <f t="shared" si="44"/>
        <v>0</v>
      </c>
      <c r="H204" s="2">
        <f t="shared" si="45"/>
        <v>0</v>
      </c>
      <c r="I204" s="2">
        <f t="shared" si="46"/>
        <v>0</v>
      </c>
      <c r="J204" s="2">
        <f t="shared" si="47"/>
        <v>0</v>
      </c>
      <c r="L204" s="4"/>
      <c r="M204" s="4"/>
    </row>
    <row r="205" spans="1:13" ht="22.5">
      <c r="A205" s="1" t="s">
        <v>297</v>
      </c>
      <c r="B205" s="1" t="s">
        <v>123</v>
      </c>
      <c r="C205" s="1" t="s">
        <v>33</v>
      </c>
      <c r="D205" s="1">
        <v>18.100000000000001</v>
      </c>
      <c r="E205" s="2"/>
      <c r="F205" s="2"/>
      <c r="G205" s="2">
        <f t="shared" si="44"/>
        <v>0</v>
      </c>
      <c r="H205" s="2">
        <f t="shared" si="45"/>
        <v>0</v>
      </c>
      <c r="I205" s="2">
        <f t="shared" si="46"/>
        <v>0</v>
      </c>
      <c r="J205" s="2">
        <f t="shared" si="47"/>
        <v>0</v>
      </c>
      <c r="L205" s="4"/>
      <c r="M205" s="4"/>
    </row>
    <row r="206" spans="1:13">
      <c r="A206" s="5" t="s">
        <v>298</v>
      </c>
      <c r="B206" s="5" t="s">
        <v>299</v>
      </c>
      <c r="C206" s="5"/>
      <c r="D206" s="5"/>
      <c r="E206" s="5"/>
      <c r="F206" s="5"/>
      <c r="G206" s="9"/>
      <c r="H206" s="9"/>
      <c r="I206" s="9"/>
      <c r="J206" s="6">
        <f>SUM(J207:J211)</f>
        <v>0</v>
      </c>
      <c r="L206" s="4"/>
      <c r="M206" s="4"/>
    </row>
    <row r="207" spans="1:13" ht="33.75">
      <c r="A207" s="1" t="s">
        <v>300</v>
      </c>
      <c r="B207" s="1" t="s">
        <v>179</v>
      </c>
      <c r="C207" s="1" t="s">
        <v>33</v>
      </c>
      <c r="D207" s="1">
        <v>10.3</v>
      </c>
      <c r="E207" s="2"/>
      <c r="F207" s="2"/>
      <c r="G207" s="2">
        <f t="shared" si="44"/>
        <v>0</v>
      </c>
      <c r="H207" s="2">
        <f>TRUNC(D207*E207,2)</f>
        <v>0</v>
      </c>
      <c r="I207" s="2">
        <f>TRUNC(D207*F207,2)</f>
        <v>0</v>
      </c>
      <c r="J207" s="2">
        <f>TRUNC(H207+I207,2)</f>
        <v>0</v>
      </c>
      <c r="L207" s="4"/>
      <c r="M207" s="4"/>
    </row>
    <row r="208" spans="1:13" ht="67.5">
      <c r="A208" s="1" t="s">
        <v>301</v>
      </c>
      <c r="B208" s="1" t="s">
        <v>185</v>
      </c>
      <c r="C208" s="1" t="s">
        <v>77</v>
      </c>
      <c r="D208" s="1">
        <v>1.52</v>
      </c>
      <c r="E208" s="2"/>
      <c r="F208" s="2"/>
      <c r="G208" s="2">
        <f t="shared" si="44"/>
        <v>0</v>
      </c>
      <c r="H208" s="2">
        <f>TRUNC(D208*E208,2)</f>
        <v>0</v>
      </c>
      <c r="I208" s="2">
        <f>TRUNC(D208*F208,2)</f>
        <v>0</v>
      </c>
      <c r="J208" s="2">
        <f>TRUNC(H208+I208,2)</f>
        <v>0</v>
      </c>
      <c r="L208" s="4"/>
      <c r="M208" s="4"/>
    </row>
    <row r="209" spans="1:13" ht="22.5">
      <c r="A209" s="1" t="s">
        <v>302</v>
      </c>
      <c r="B209" s="1" t="s">
        <v>119</v>
      </c>
      <c r="C209" s="1" t="s">
        <v>77</v>
      </c>
      <c r="D209" s="1">
        <v>0.6</v>
      </c>
      <c r="E209" s="2"/>
      <c r="F209" s="2"/>
      <c r="G209" s="2">
        <f t="shared" si="44"/>
        <v>0</v>
      </c>
      <c r="H209" s="2">
        <f>TRUNC(D209*E209,2)</f>
        <v>0</v>
      </c>
      <c r="I209" s="2">
        <f>TRUNC(D209*F209,2)</f>
        <v>0</v>
      </c>
      <c r="J209" s="2">
        <f>TRUNC(H209+I209,2)</f>
        <v>0</v>
      </c>
      <c r="L209" s="4"/>
      <c r="M209" s="4"/>
    </row>
    <row r="210" spans="1:13" ht="22.5">
      <c r="A210" s="1" t="s">
        <v>303</v>
      </c>
      <c r="B210" s="1" t="s">
        <v>123</v>
      </c>
      <c r="C210" s="1" t="s">
        <v>33</v>
      </c>
      <c r="D210" s="1">
        <v>5.15</v>
      </c>
      <c r="E210" s="2"/>
      <c r="F210" s="2"/>
      <c r="G210" s="2">
        <f t="shared" si="44"/>
        <v>0</v>
      </c>
      <c r="H210" s="2">
        <f>TRUNC(D210*E210,2)</f>
        <v>0</v>
      </c>
      <c r="I210" s="2">
        <f>TRUNC(D210*F210,2)</f>
        <v>0</v>
      </c>
      <c r="J210" s="2">
        <f>TRUNC(H210+I210,2)</f>
        <v>0</v>
      </c>
      <c r="L210" s="4"/>
      <c r="M210" s="4"/>
    </row>
    <row r="211" spans="1:13" ht="56.25">
      <c r="A211" s="1" t="s">
        <v>304</v>
      </c>
      <c r="B211" s="1" t="s">
        <v>188</v>
      </c>
      <c r="C211" s="1" t="s">
        <v>77</v>
      </c>
      <c r="D211" s="1">
        <v>0.91</v>
      </c>
      <c r="E211" s="2"/>
      <c r="F211" s="2"/>
      <c r="G211" s="2">
        <f t="shared" si="44"/>
        <v>0</v>
      </c>
      <c r="H211" s="2">
        <f>TRUNC(D211*E211,2)</f>
        <v>0</v>
      </c>
      <c r="I211" s="2">
        <f>TRUNC(D211*F211,2)</f>
        <v>0</v>
      </c>
      <c r="J211" s="2">
        <f>TRUNC(H211+I211,2)</f>
        <v>0</v>
      </c>
      <c r="L211" s="4"/>
      <c r="M211" s="4"/>
    </row>
    <row r="212" spans="1:13">
      <c r="A212" s="5" t="s">
        <v>305</v>
      </c>
      <c r="B212" s="5" t="s">
        <v>306</v>
      </c>
      <c r="C212" s="5"/>
      <c r="D212" s="5"/>
      <c r="E212" s="5"/>
      <c r="F212" s="5"/>
      <c r="G212" s="9"/>
      <c r="H212" s="9"/>
      <c r="I212" s="9"/>
      <c r="J212" s="6">
        <f>SUM(J213:J223)</f>
        <v>0</v>
      </c>
      <c r="L212" s="4"/>
      <c r="M212" s="4"/>
    </row>
    <row r="213" spans="1:13" ht="33.75">
      <c r="A213" s="1" t="s">
        <v>307</v>
      </c>
      <c r="B213" s="1" t="s">
        <v>308</v>
      </c>
      <c r="C213" s="1" t="s">
        <v>12</v>
      </c>
      <c r="D213" s="1">
        <v>6</v>
      </c>
      <c r="E213" s="2"/>
      <c r="F213" s="2"/>
      <c r="G213" s="2">
        <f t="shared" si="44"/>
        <v>0</v>
      </c>
      <c r="H213" s="2">
        <f t="shared" ref="H213:H223" si="48">TRUNC(D213*E213,2)</f>
        <v>0</v>
      </c>
      <c r="I213" s="2">
        <f t="shared" ref="I213:I223" si="49">TRUNC(D213*F213,2)</f>
        <v>0</v>
      </c>
      <c r="J213" s="2">
        <f t="shared" ref="J213:J223" si="50">TRUNC(H213+I213,2)</f>
        <v>0</v>
      </c>
      <c r="L213" s="4"/>
      <c r="M213" s="4"/>
    </row>
    <row r="214" spans="1:13" ht="33.75">
      <c r="A214" s="1" t="s">
        <v>309</v>
      </c>
      <c r="B214" s="1" t="s">
        <v>310</v>
      </c>
      <c r="C214" s="1" t="s">
        <v>33</v>
      </c>
      <c r="D214" s="1">
        <v>42</v>
      </c>
      <c r="E214" s="2"/>
      <c r="F214" s="2"/>
      <c r="G214" s="2">
        <f t="shared" si="44"/>
        <v>0</v>
      </c>
      <c r="H214" s="2">
        <f t="shared" si="48"/>
        <v>0</v>
      </c>
      <c r="I214" s="2">
        <f t="shared" si="49"/>
        <v>0</v>
      </c>
      <c r="J214" s="2">
        <f t="shared" si="50"/>
        <v>0</v>
      </c>
      <c r="L214" s="4"/>
      <c r="M214" s="4"/>
    </row>
    <row r="215" spans="1:13" ht="33.75">
      <c r="A215" s="1" t="s">
        <v>311</v>
      </c>
      <c r="B215" s="1" t="s">
        <v>312</v>
      </c>
      <c r="C215" s="1" t="s">
        <v>12</v>
      </c>
      <c r="D215" s="1">
        <v>18</v>
      </c>
      <c r="E215" s="2"/>
      <c r="F215" s="2"/>
      <c r="G215" s="2">
        <f t="shared" si="44"/>
        <v>0</v>
      </c>
      <c r="H215" s="2">
        <f t="shared" si="48"/>
        <v>0</v>
      </c>
      <c r="I215" s="2">
        <f t="shared" si="49"/>
        <v>0</v>
      </c>
      <c r="J215" s="2">
        <f t="shared" si="50"/>
        <v>0</v>
      </c>
      <c r="L215" s="4"/>
      <c r="M215" s="4"/>
    </row>
    <row r="216" spans="1:13" ht="22.5">
      <c r="A216" s="1" t="s">
        <v>313</v>
      </c>
      <c r="B216" s="1" t="s">
        <v>314</v>
      </c>
      <c r="C216" s="1" t="s">
        <v>12</v>
      </c>
      <c r="D216" s="1">
        <v>6</v>
      </c>
      <c r="E216" s="2"/>
      <c r="F216" s="2"/>
      <c r="G216" s="2">
        <f t="shared" si="44"/>
        <v>0</v>
      </c>
      <c r="H216" s="2">
        <f t="shared" si="48"/>
        <v>0</v>
      </c>
      <c r="I216" s="2">
        <f t="shared" si="49"/>
        <v>0</v>
      </c>
      <c r="J216" s="2">
        <f t="shared" si="50"/>
        <v>0</v>
      </c>
      <c r="L216" s="4"/>
      <c r="M216" s="4"/>
    </row>
    <row r="217" spans="1:13" ht="22.5">
      <c r="A217" s="1" t="s">
        <v>315</v>
      </c>
      <c r="B217" s="1" t="s">
        <v>316</v>
      </c>
      <c r="C217" s="1" t="s">
        <v>12</v>
      </c>
      <c r="D217" s="1">
        <v>30</v>
      </c>
      <c r="E217" s="2"/>
      <c r="F217" s="2"/>
      <c r="G217" s="2">
        <f t="shared" si="44"/>
        <v>0</v>
      </c>
      <c r="H217" s="2">
        <f t="shared" si="48"/>
        <v>0</v>
      </c>
      <c r="I217" s="2">
        <f t="shared" si="49"/>
        <v>0</v>
      </c>
      <c r="J217" s="2">
        <f t="shared" si="50"/>
        <v>0</v>
      </c>
      <c r="L217" s="13"/>
      <c r="M217" s="4"/>
    </row>
    <row r="218" spans="1:13" ht="33.75">
      <c r="A218" s="1" t="s">
        <v>317</v>
      </c>
      <c r="B218" s="1" t="s">
        <v>318</v>
      </c>
      <c r="C218" s="1" t="s">
        <v>12</v>
      </c>
      <c r="D218" s="1">
        <v>6</v>
      </c>
      <c r="E218" s="2"/>
      <c r="F218" s="2"/>
      <c r="G218" s="2">
        <f t="shared" si="44"/>
        <v>0</v>
      </c>
      <c r="H218" s="2">
        <f t="shared" si="48"/>
        <v>0</v>
      </c>
      <c r="I218" s="2">
        <f t="shared" si="49"/>
        <v>0</v>
      </c>
      <c r="J218" s="2">
        <f t="shared" si="50"/>
        <v>0</v>
      </c>
      <c r="L218" s="4"/>
      <c r="M218" s="4"/>
    </row>
    <row r="219" spans="1:13" ht="22.5">
      <c r="A219" s="1" t="s">
        <v>319</v>
      </c>
      <c r="B219" s="1" t="s">
        <v>320</v>
      </c>
      <c r="C219" s="1" t="s">
        <v>12</v>
      </c>
      <c r="D219" s="1">
        <v>6</v>
      </c>
      <c r="E219" s="2"/>
      <c r="F219" s="2"/>
      <c r="G219" s="2">
        <f t="shared" si="44"/>
        <v>0</v>
      </c>
      <c r="H219" s="2">
        <f t="shared" si="48"/>
        <v>0</v>
      </c>
      <c r="I219" s="2">
        <f t="shared" si="49"/>
        <v>0</v>
      </c>
      <c r="J219" s="2">
        <f t="shared" si="50"/>
        <v>0</v>
      </c>
      <c r="L219" s="4"/>
      <c r="M219" s="4"/>
    </row>
    <row r="220" spans="1:13" ht="22.5">
      <c r="A220" s="1" t="s">
        <v>321</v>
      </c>
      <c r="B220" s="1" t="s">
        <v>322</v>
      </c>
      <c r="C220" s="1" t="s">
        <v>12</v>
      </c>
      <c r="D220" s="1">
        <v>6</v>
      </c>
      <c r="E220" s="2"/>
      <c r="F220" s="2"/>
      <c r="G220" s="2">
        <f t="shared" si="44"/>
        <v>0</v>
      </c>
      <c r="H220" s="2">
        <f t="shared" si="48"/>
        <v>0</v>
      </c>
      <c r="I220" s="2">
        <f t="shared" si="49"/>
        <v>0</v>
      </c>
      <c r="J220" s="2">
        <f t="shared" si="50"/>
        <v>0</v>
      </c>
      <c r="L220" s="4"/>
      <c r="M220" s="4"/>
    </row>
    <row r="221" spans="1:13" ht="33.75">
      <c r="A221" s="1" t="s">
        <v>323</v>
      </c>
      <c r="B221" s="1" t="s">
        <v>324</v>
      </c>
      <c r="C221" s="1" t="s">
        <v>12</v>
      </c>
      <c r="D221" s="1">
        <v>6</v>
      </c>
      <c r="E221" s="2"/>
      <c r="F221" s="2"/>
      <c r="G221" s="2">
        <f t="shared" si="44"/>
        <v>0</v>
      </c>
      <c r="H221" s="2">
        <f t="shared" si="48"/>
        <v>0</v>
      </c>
      <c r="I221" s="2">
        <f t="shared" si="49"/>
        <v>0</v>
      </c>
      <c r="J221" s="2">
        <f t="shared" si="50"/>
        <v>0</v>
      </c>
      <c r="L221" s="4"/>
      <c r="M221" s="4"/>
    </row>
    <row r="222" spans="1:13" ht="33.75">
      <c r="A222" s="1" t="s">
        <v>325</v>
      </c>
      <c r="B222" s="1" t="s">
        <v>52</v>
      </c>
      <c r="C222" s="1" t="s">
        <v>33</v>
      </c>
      <c r="D222" s="1">
        <v>180</v>
      </c>
      <c r="E222" s="2"/>
      <c r="F222" s="2"/>
      <c r="G222" s="2">
        <f t="shared" si="44"/>
        <v>0</v>
      </c>
      <c r="H222" s="2">
        <f t="shared" si="48"/>
        <v>0</v>
      </c>
      <c r="I222" s="2">
        <f t="shared" si="49"/>
        <v>0</v>
      </c>
      <c r="J222" s="2">
        <f t="shared" si="50"/>
        <v>0</v>
      </c>
      <c r="L222" s="4"/>
      <c r="M222" s="4"/>
    </row>
    <row r="223" spans="1:13" ht="22.5">
      <c r="A223" s="1" t="s">
        <v>326</v>
      </c>
      <c r="B223" s="1" t="s">
        <v>327</v>
      </c>
      <c r="C223" s="1" t="s">
        <v>12</v>
      </c>
      <c r="D223" s="1">
        <v>6</v>
      </c>
      <c r="E223" s="2"/>
      <c r="F223" s="2"/>
      <c r="G223" s="2">
        <f t="shared" si="44"/>
        <v>0</v>
      </c>
      <c r="H223" s="2">
        <f t="shared" si="48"/>
        <v>0</v>
      </c>
      <c r="I223" s="2">
        <f t="shared" si="49"/>
        <v>0</v>
      </c>
      <c r="J223" s="2">
        <f t="shared" si="50"/>
        <v>0</v>
      </c>
      <c r="L223" s="4"/>
      <c r="M223" s="4"/>
    </row>
    <row r="224" spans="1:13" ht="22.5">
      <c r="A224" s="5" t="s">
        <v>328</v>
      </c>
      <c r="B224" s="5" t="s">
        <v>329</v>
      </c>
      <c r="C224" s="5"/>
      <c r="D224" s="5"/>
      <c r="E224" s="5"/>
      <c r="F224" s="5"/>
      <c r="G224" s="9"/>
      <c r="H224" s="9"/>
      <c r="I224" s="9"/>
      <c r="J224" s="6">
        <f>SUM(J225:J226)</f>
        <v>0</v>
      </c>
      <c r="L224" s="4"/>
      <c r="M224" s="4"/>
    </row>
    <row r="225" spans="1:13" ht="22.5">
      <c r="A225" s="1" t="s">
        <v>330</v>
      </c>
      <c r="B225" s="1" t="s">
        <v>331</v>
      </c>
      <c r="C225" s="1" t="s">
        <v>332</v>
      </c>
      <c r="D225" s="1">
        <v>1</v>
      </c>
      <c r="E225" s="2"/>
      <c r="F225" s="2"/>
      <c r="G225" s="2">
        <f t="shared" si="44"/>
        <v>0</v>
      </c>
      <c r="H225" s="2">
        <f>TRUNC(D225*E225,2)</f>
        <v>0</v>
      </c>
      <c r="I225" s="2">
        <f>TRUNC(D225*F225,2)</f>
        <v>0</v>
      </c>
      <c r="J225" s="2">
        <f>TRUNC(H225+I225,2)</f>
        <v>0</v>
      </c>
      <c r="L225" s="4"/>
      <c r="M225" s="4"/>
    </row>
    <row r="226" spans="1:13" ht="22.5">
      <c r="A226" s="1" t="s">
        <v>333</v>
      </c>
      <c r="B226" s="1" t="s">
        <v>334</v>
      </c>
      <c r="C226" s="1" t="s">
        <v>332</v>
      </c>
      <c r="D226" s="1">
        <v>1</v>
      </c>
      <c r="E226" s="2"/>
      <c r="F226" s="2"/>
      <c r="G226" s="2">
        <f t="shared" si="44"/>
        <v>0</v>
      </c>
      <c r="H226" s="2">
        <f>TRUNC(D226*E226,2)</f>
        <v>0</v>
      </c>
      <c r="I226" s="2">
        <f>TRUNC(D226*F226,2)</f>
        <v>0</v>
      </c>
      <c r="J226" s="2">
        <f>TRUNC(H226+I226,2)</f>
        <v>0</v>
      </c>
      <c r="L226" s="4"/>
      <c r="M226" s="4"/>
    </row>
    <row r="227" spans="1:13">
      <c r="A227" s="5" t="s">
        <v>335</v>
      </c>
      <c r="B227" s="5" t="s">
        <v>336</v>
      </c>
      <c r="C227" s="5"/>
      <c r="D227" s="5"/>
      <c r="E227" s="5"/>
      <c r="F227" s="5"/>
      <c r="G227" s="9"/>
      <c r="H227" s="9"/>
      <c r="I227" s="9"/>
      <c r="J227" s="6">
        <f>J228+J232+J236</f>
        <v>0</v>
      </c>
      <c r="L227" s="4"/>
      <c r="M227" s="4"/>
    </row>
    <row r="228" spans="1:13">
      <c r="A228" s="5" t="s">
        <v>337</v>
      </c>
      <c r="B228" s="5" t="s">
        <v>338</v>
      </c>
      <c r="C228" s="5"/>
      <c r="D228" s="5"/>
      <c r="E228" s="5"/>
      <c r="F228" s="5"/>
      <c r="G228" s="9"/>
      <c r="H228" s="9"/>
      <c r="I228" s="9"/>
      <c r="J228" s="6">
        <f>SUM(J229:J231)</f>
        <v>0</v>
      </c>
      <c r="L228" s="4"/>
      <c r="M228" s="4"/>
    </row>
    <row r="229" spans="1:13" ht="33.75">
      <c r="A229" s="1" t="s">
        <v>339</v>
      </c>
      <c r="B229" s="1" t="s">
        <v>340</v>
      </c>
      <c r="C229" s="1" t="s">
        <v>12</v>
      </c>
      <c r="D229" s="1">
        <v>4</v>
      </c>
      <c r="E229" s="2"/>
      <c r="F229" s="2"/>
      <c r="G229" s="2">
        <f t="shared" si="44"/>
        <v>0</v>
      </c>
      <c r="H229" s="2">
        <f>TRUNC(D229*E229,2)</f>
        <v>0</v>
      </c>
      <c r="I229" s="2">
        <f>TRUNC(D229*F229,2)</f>
        <v>0</v>
      </c>
      <c r="J229" s="2">
        <f>TRUNC(H229+I229,2)</f>
        <v>0</v>
      </c>
      <c r="L229" s="4"/>
      <c r="M229" s="4"/>
    </row>
    <row r="230" spans="1:13">
      <c r="A230" s="1" t="s">
        <v>341</v>
      </c>
      <c r="B230" s="1" t="s">
        <v>342</v>
      </c>
      <c r="C230" s="1" t="s">
        <v>12</v>
      </c>
      <c r="D230" s="1">
        <v>4</v>
      </c>
      <c r="E230" s="2"/>
      <c r="F230" s="2"/>
      <c r="G230" s="2">
        <f t="shared" si="44"/>
        <v>0</v>
      </c>
      <c r="H230" s="2">
        <f>TRUNC(D230*E230,2)</f>
        <v>0</v>
      </c>
      <c r="I230" s="2">
        <f>TRUNC(D230*F230,2)</f>
        <v>0</v>
      </c>
      <c r="J230" s="2">
        <f>TRUNC(H230+I230,2)</f>
        <v>0</v>
      </c>
      <c r="L230" s="4"/>
      <c r="M230" s="4"/>
    </row>
    <row r="231" spans="1:13" ht="67.5">
      <c r="A231" s="1" t="s">
        <v>343</v>
      </c>
      <c r="B231" s="1" t="s">
        <v>76</v>
      </c>
      <c r="C231" s="1" t="s">
        <v>77</v>
      </c>
      <c r="D231" s="30">
        <v>2.048</v>
      </c>
      <c r="E231" s="2"/>
      <c r="F231" s="2"/>
      <c r="G231" s="2">
        <f t="shared" si="44"/>
        <v>0</v>
      </c>
      <c r="H231" s="2">
        <f>TRUNC(D231*E231,2)</f>
        <v>0</v>
      </c>
      <c r="I231" s="2">
        <f>TRUNC(D231*F231,2)</f>
        <v>0</v>
      </c>
      <c r="J231" s="2">
        <f>TRUNC(H231+I231,2)</f>
        <v>0</v>
      </c>
      <c r="L231" s="4"/>
      <c r="M231" s="4"/>
    </row>
    <row r="232" spans="1:13">
      <c r="A232" s="5" t="s">
        <v>344</v>
      </c>
      <c r="B232" s="5" t="s">
        <v>431</v>
      </c>
      <c r="C232" s="5"/>
      <c r="D232" s="5"/>
      <c r="E232" s="5"/>
      <c r="F232" s="5"/>
      <c r="G232" s="9"/>
      <c r="H232" s="9"/>
      <c r="I232" s="9"/>
      <c r="J232" s="6">
        <f>SUM(J233:J235)</f>
        <v>0</v>
      </c>
      <c r="L232" s="4"/>
      <c r="M232" s="4"/>
    </row>
    <row r="233" spans="1:13" ht="33.75">
      <c r="A233" s="1" t="s">
        <v>345</v>
      </c>
      <c r="B233" s="1" t="s">
        <v>425</v>
      </c>
      <c r="C233" s="1" t="s">
        <v>12</v>
      </c>
      <c r="D233" s="1">
        <v>14</v>
      </c>
      <c r="E233" s="2"/>
      <c r="F233" s="2"/>
      <c r="G233" s="2">
        <f t="shared" si="44"/>
        <v>0</v>
      </c>
      <c r="H233" s="2">
        <f>TRUNC(D233*E233,2)</f>
        <v>0</v>
      </c>
      <c r="I233" s="2">
        <f>TRUNC(D233*F233,2)</f>
        <v>0</v>
      </c>
      <c r="J233" s="2">
        <f>TRUNC(H233+I233,2)</f>
        <v>0</v>
      </c>
      <c r="L233" s="4"/>
      <c r="M233" s="4"/>
    </row>
    <row r="234" spans="1:13">
      <c r="A234" s="1" t="s">
        <v>346</v>
      </c>
      <c r="B234" s="1" t="s">
        <v>352</v>
      </c>
      <c r="C234" s="1" t="s">
        <v>12</v>
      </c>
      <c r="D234" s="1">
        <v>14</v>
      </c>
      <c r="E234" s="2"/>
      <c r="F234" s="2"/>
      <c r="G234" s="2">
        <f t="shared" si="44"/>
        <v>0</v>
      </c>
      <c r="H234" s="2">
        <f>TRUNC(D234*E234,2)</f>
        <v>0</v>
      </c>
      <c r="I234" s="2">
        <f>TRUNC(D234*F234,2)</f>
        <v>0</v>
      </c>
      <c r="J234" s="2">
        <f>TRUNC(H234+I234,2)</f>
        <v>0</v>
      </c>
      <c r="L234" s="4"/>
      <c r="M234" s="4"/>
    </row>
    <row r="235" spans="1:13" ht="67.5">
      <c r="A235" s="1" t="s">
        <v>347</v>
      </c>
      <c r="B235" s="1" t="s">
        <v>76</v>
      </c>
      <c r="C235" s="1" t="s">
        <v>77</v>
      </c>
      <c r="D235" s="1">
        <v>2.2400000000000002</v>
      </c>
      <c r="E235" s="2"/>
      <c r="F235" s="2"/>
      <c r="G235" s="2">
        <f t="shared" si="44"/>
        <v>0</v>
      </c>
      <c r="H235" s="2">
        <f>TRUNC(D235*E235,2)</f>
        <v>0</v>
      </c>
      <c r="I235" s="2">
        <f>TRUNC(D235*F235,2)</f>
        <v>0</v>
      </c>
      <c r="J235" s="2">
        <f>TRUNC(H235+I235,2)</f>
        <v>0</v>
      </c>
      <c r="L235" s="4"/>
      <c r="M235" s="4"/>
    </row>
    <row r="236" spans="1:13" ht="33.75">
      <c r="A236" s="5" t="s">
        <v>348</v>
      </c>
      <c r="B236" s="5" t="s">
        <v>432</v>
      </c>
      <c r="C236" s="5"/>
      <c r="D236" s="5"/>
      <c r="E236" s="5"/>
      <c r="F236" s="5"/>
      <c r="G236" s="9"/>
      <c r="H236" s="9"/>
      <c r="I236" s="9"/>
      <c r="J236" s="6">
        <f>SUM(J237:J242)</f>
        <v>0</v>
      </c>
      <c r="L236" s="4"/>
      <c r="M236" s="4"/>
    </row>
    <row r="237" spans="1:13" ht="33.75">
      <c r="A237" s="1" t="s">
        <v>349</v>
      </c>
      <c r="B237" s="1" t="s">
        <v>350</v>
      </c>
      <c r="C237" s="1" t="s">
        <v>12</v>
      </c>
      <c r="D237" s="1">
        <v>4</v>
      </c>
      <c r="E237" s="2"/>
      <c r="F237" s="2"/>
      <c r="G237" s="2">
        <f t="shared" si="44"/>
        <v>0</v>
      </c>
      <c r="H237" s="2">
        <f t="shared" ref="H237:H242" si="51">TRUNC(D237*E237,2)</f>
        <v>0</v>
      </c>
      <c r="I237" s="2">
        <f t="shared" ref="I237:I242" si="52">TRUNC(D237*F237,2)</f>
        <v>0</v>
      </c>
      <c r="J237" s="2">
        <f t="shared" ref="J237:J242" si="53">TRUNC(H237+I237,2)</f>
        <v>0</v>
      </c>
      <c r="L237" s="4"/>
      <c r="M237" s="4"/>
    </row>
    <row r="238" spans="1:13">
      <c r="A238" s="1" t="s">
        <v>351</v>
      </c>
      <c r="B238" s="1" t="s">
        <v>352</v>
      </c>
      <c r="C238" s="1" t="s">
        <v>12</v>
      </c>
      <c r="D238" s="1">
        <v>4</v>
      </c>
      <c r="E238" s="2"/>
      <c r="F238" s="2"/>
      <c r="G238" s="2">
        <f t="shared" si="44"/>
        <v>0</v>
      </c>
      <c r="H238" s="2">
        <f t="shared" si="51"/>
        <v>0</v>
      </c>
      <c r="I238" s="2">
        <f t="shared" si="52"/>
        <v>0</v>
      </c>
      <c r="J238" s="2">
        <f t="shared" si="53"/>
        <v>0</v>
      </c>
      <c r="L238" s="4"/>
      <c r="M238" s="4"/>
    </row>
    <row r="239" spans="1:13" ht="67.5">
      <c r="A239" s="1" t="s">
        <v>353</v>
      </c>
      <c r="B239" s="1" t="s">
        <v>76</v>
      </c>
      <c r="C239" s="1" t="s">
        <v>77</v>
      </c>
      <c r="D239" s="1">
        <v>0.64</v>
      </c>
      <c r="E239" s="2"/>
      <c r="F239" s="2"/>
      <c r="G239" s="2">
        <f t="shared" si="44"/>
        <v>0</v>
      </c>
      <c r="H239" s="2">
        <f t="shared" si="51"/>
        <v>0</v>
      </c>
      <c r="I239" s="2">
        <f t="shared" si="52"/>
        <v>0</v>
      </c>
      <c r="J239" s="2">
        <f t="shared" si="53"/>
        <v>0</v>
      </c>
      <c r="L239" s="4"/>
      <c r="M239" s="4"/>
    </row>
    <row r="240" spans="1:13" ht="56.25">
      <c r="A240" s="1" t="s">
        <v>421</v>
      </c>
      <c r="B240" s="1" t="s">
        <v>354</v>
      </c>
      <c r="C240" s="1" t="s">
        <v>33</v>
      </c>
      <c r="D240" s="1">
        <v>4</v>
      </c>
      <c r="E240" s="2"/>
      <c r="F240" s="2"/>
      <c r="G240" s="2">
        <f t="shared" si="44"/>
        <v>0</v>
      </c>
      <c r="H240" s="2">
        <f t="shared" si="51"/>
        <v>0</v>
      </c>
      <c r="I240" s="2">
        <f t="shared" si="52"/>
        <v>0</v>
      </c>
      <c r="J240" s="2">
        <f t="shared" si="53"/>
        <v>0</v>
      </c>
      <c r="L240" s="4"/>
      <c r="M240" s="4"/>
    </row>
    <row r="241" spans="1:13" ht="33.75">
      <c r="A241" s="1" t="s">
        <v>422</v>
      </c>
      <c r="B241" s="1" t="s">
        <v>179</v>
      </c>
      <c r="C241" s="1" t="s">
        <v>33</v>
      </c>
      <c r="D241" s="1">
        <v>2</v>
      </c>
      <c r="E241" s="2"/>
      <c r="F241" s="2"/>
      <c r="G241" s="2">
        <f t="shared" si="44"/>
        <v>0</v>
      </c>
      <c r="H241" s="2">
        <f t="shared" si="51"/>
        <v>0</v>
      </c>
      <c r="I241" s="2">
        <f t="shared" si="52"/>
        <v>0</v>
      </c>
      <c r="J241" s="2">
        <f t="shared" si="53"/>
        <v>0</v>
      </c>
      <c r="L241" s="4"/>
      <c r="M241" s="4"/>
    </row>
    <row r="242" spans="1:13" ht="22.5">
      <c r="A242" s="1" t="s">
        <v>423</v>
      </c>
      <c r="B242" s="1" t="s">
        <v>119</v>
      </c>
      <c r="C242" s="1" t="s">
        <v>77</v>
      </c>
      <c r="D242" s="1">
        <v>0.8</v>
      </c>
      <c r="E242" s="2"/>
      <c r="F242" s="2"/>
      <c r="G242" s="2">
        <f t="shared" si="44"/>
        <v>0</v>
      </c>
      <c r="H242" s="2">
        <f t="shared" si="51"/>
        <v>0</v>
      </c>
      <c r="I242" s="2">
        <f t="shared" si="52"/>
        <v>0</v>
      </c>
      <c r="J242" s="2">
        <f t="shared" si="53"/>
        <v>0</v>
      </c>
      <c r="L242" s="4"/>
      <c r="M242" s="4"/>
    </row>
    <row r="243" spans="1:13" ht="22.5">
      <c r="A243" s="5" t="s">
        <v>355</v>
      </c>
      <c r="B243" s="5" t="s">
        <v>356</v>
      </c>
      <c r="C243" s="5"/>
      <c r="D243" s="5"/>
      <c r="E243" s="5"/>
      <c r="F243" s="5"/>
      <c r="G243" s="9"/>
      <c r="H243" s="9"/>
      <c r="I243" s="9"/>
      <c r="J243" s="6">
        <f>SUM(J244:J247)</f>
        <v>0</v>
      </c>
      <c r="L243" s="4"/>
      <c r="M243" s="4"/>
    </row>
    <row r="244" spans="1:13" ht="22.5">
      <c r="A244" s="1" t="s">
        <v>357</v>
      </c>
      <c r="B244" s="1" t="s">
        <v>97</v>
      </c>
      <c r="C244" s="1" t="s">
        <v>98</v>
      </c>
      <c r="D244" s="1">
        <v>1.5</v>
      </c>
      <c r="E244" s="2"/>
      <c r="F244" s="2"/>
      <c r="G244" s="2">
        <f t="shared" si="44"/>
        <v>0</v>
      </c>
      <c r="H244" s="2">
        <f>TRUNC(D244*E244,2)</f>
        <v>0</v>
      </c>
      <c r="I244" s="2">
        <f>TRUNC(D244*F244,2)</f>
        <v>0</v>
      </c>
      <c r="J244" s="2">
        <f>TRUNC(H244+I244,2)</f>
        <v>0</v>
      </c>
      <c r="L244" s="4"/>
      <c r="M244" s="4"/>
    </row>
    <row r="245" spans="1:13" ht="22.5">
      <c r="A245" s="1" t="s">
        <v>358</v>
      </c>
      <c r="B245" s="1" t="s">
        <v>100</v>
      </c>
      <c r="C245" s="1" t="s">
        <v>98</v>
      </c>
      <c r="D245" s="1">
        <v>1.5</v>
      </c>
      <c r="E245" s="2"/>
      <c r="F245" s="2"/>
      <c r="G245" s="2">
        <f t="shared" si="44"/>
        <v>0</v>
      </c>
      <c r="H245" s="2">
        <f>TRUNC(D245*E245,2)</f>
        <v>0</v>
      </c>
      <c r="I245" s="2">
        <f>TRUNC(D245*F245,2)</f>
        <v>0</v>
      </c>
      <c r="J245" s="2">
        <f>TRUNC(H245+I245,2)</f>
        <v>0</v>
      </c>
      <c r="L245" s="4"/>
      <c r="M245" s="4"/>
    </row>
    <row r="246" spans="1:13">
      <c r="A246" s="1" t="s">
        <v>359</v>
      </c>
      <c r="B246" s="1" t="s">
        <v>102</v>
      </c>
      <c r="C246" s="1" t="s">
        <v>98</v>
      </c>
      <c r="D246" s="1">
        <v>1.5</v>
      </c>
      <c r="E246" s="2"/>
      <c r="F246" s="2"/>
      <c r="G246" s="2">
        <f t="shared" si="44"/>
        <v>0</v>
      </c>
      <c r="H246" s="2">
        <f>TRUNC(D246*E246,2)</f>
        <v>0</v>
      </c>
      <c r="I246" s="2">
        <f>TRUNC(D246*F246,2)</f>
        <v>0</v>
      </c>
      <c r="J246" s="2">
        <f>TRUNC(H246+I246,2)</f>
        <v>0</v>
      </c>
      <c r="L246" s="4"/>
      <c r="M246" s="4"/>
    </row>
    <row r="247" spans="1:13" ht="22.5">
      <c r="A247" s="1" t="s">
        <v>360</v>
      </c>
      <c r="B247" s="1" t="s">
        <v>104</v>
      </c>
      <c r="C247" s="1" t="s">
        <v>98</v>
      </c>
      <c r="D247" s="1">
        <v>1.5</v>
      </c>
      <c r="E247" s="2"/>
      <c r="F247" s="2"/>
      <c r="G247" s="2">
        <f t="shared" si="44"/>
        <v>0</v>
      </c>
      <c r="H247" s="2">
        <f>TRUNC(D247*E247,2)</f>
        <v>0</v>
      </c>
      <c r="I247" s="2">
        <f>TRUNC(D247*F247,2)</f>
        <v>0</v>
      </c>
      <c r="J247" s="2">
        <f>TRUNC(H247+I247,2)</f>
        <v>0</v>
      </c>
      <c r="L247" s="4"/>
      <c r="M247" s="4"/>
    </row>
    <row r="248" spans="1:13">
      <c r="A248" s="5" t="s">
        <v>406</v>
      </c>
      <c r="B248" s="5" t="s">
        <v>407</v>
      </c>
      <c r="C248" s="5"/>
      <c r="D248" s="5"/>
      <c r="E248" s="5"/>
      <c r="F248" s="5"/>
      <c r="G248" s="9"/>
      <c r="H248" s="9"/>
      <c r="I248" s="9"/>
      <c r="J248" s="6">
        <f>SUM(J249:J251)</f>
        <v>0</v>
      </c>
    </row>
    <row r="249" spans="1:13" ht="22.5">
      <c r="A249" s="1" t="s">
        <v>408</v>
      </c>
      <c r="B249" s="1" t="s">
        <v>409</v>
      </c>
      <c r="C249" s="1" t="s">
        <v>410</v>
      </c>
      <c r="D249" s="1">
        <v>100</v>
      </c>
      <c r="E249" s="2"/>
      <c r="F249" s="2"/>
      <c r="G249" s="2">
        <f t="shared" ref="G249:G254" si="54">TRUNC(E249+F249,2)</f>
        <v>0</v>
      </c>
      <c r="H249" s="2">
        <f>TRUNC(D249*E249,2)</f>
        <v>0</v>
      </c>
      <c r="I249" s="2">
        <f>TRUNC(D249*F249,2)</f>
        <v>0</v>
      </c>
      <c r="J249" s="2">
        <f>TRUNC(H249+I249,2)</f>
        <v>0</v>
      </c>
    </row>
    <row r="250" spans="1:13" ht="22.5">
      <c r="A250" s="1" t="s">
        <v>411</v>
      </c>
      <c r="B250" s="1" t="s">
        <v>412</v>
      </c>
      <c r="C250" s="1" t="s">
        <v>410</v>
      </c>
      <c r="D250" s="1">
        <v>100</v>
      </c>
      <c r="E250" s="2"/>
      <c r="F250" s="2"/>
      <c r="G250" s="2">
        <f t="shared" si="54"/>
        <v>0</v>
      </c>
      <c r="H250" s="2">
        <f>TRUNC(D250*E250,2)</f>
        <v>0</v>
      </c>
      <c r="I250" s="2">
        <f>TRUNC(D250*F250,2)</f>
        <v>0</v>
      </c>
      <c r="J250" s="2">
        <f>TRUNC(H250+I250,2)</f>
        <v>0</v>
      </c>
    </row>
    <row r="251" spans="1:13">
      <c r="A251" s="1" t="s">
        <v>413</v>
      </c>
      <c r="B251" s="1" t="s">
        <v>414</v>
      </c>
      <c r="C251" s="1" t="s">
        <v>410</v>
      </c>
      <c r="D251" s="1">
        <v>100</v>
      </c>
      <c r="E251" s="2"/>
      <c r="F251" s="2"/>
      <c r="G251" s="2">
        <f t="shared" si="54"/>
        <v>0</v>
      </c>
      <c r="H251" s="2">
        <f>TRUNC(D251*E251,2)</f>
        <v>0</v>
      </c>
      <c r="I251" s="2">
        <f>TRUNC(D251*F251,2)</f>
        <v>0</v>
      </c>
      <c r="J251" s="2">
        <f>TRUNC(H251+I251,2)</f>
        <v>0</v>
      </c>
    </row>
    <row r="252" spans="1:13">
      <c r="A252" s="5" t="s">
        <v>415</v>
      </c>
      <c r="B252" s="5" t="s">
        <v>416</v>
      </c>
      <c r="C252" s="5"/>
      <c r="D252" s="5"/>
      <c r="E252" s="5"/>
      <c r="F252" s="5"/>
      <c r="G252" s="9"/>
      <c r="H252" s="9"/>
      <c r="I252" s="9"/>
      <c r="J252" s="6">
        <f>SUM(J253:J254)</f>
        <v>0</v>
      </c>
    </row>
    <row r="253" spans="1:13">
      <c r="A253" s="1" t="s">
        <v>417</v>
      </c>
      <c r="B253" s="1" t="s">
        <v>418</v>
      </c>
      <c r="C253" s="1" t="s">
        <v>12</v>
      </c>
      <c r="D253" s="1">
        <v>1</v>
      </c>
      <c r="E253" s="2"/>
      <c r="F253" s="2"/>
      <c r="G253" s="2">
        <f t="shared" si="54"/>
        <v>0</v>
      </c>
      <c r="H253" s="2">
        <f>TRUNC(D253*E253,2)</f>
        <v>0</v>
      </c>
      <c r="I253" s="2">
        <f>TRUNC(D253*F253,2)</f>
        <v>0</v>
      </c>
      <c r="J253" s="2">
        <f>TRUNC(H253+I253,2)</f>
        <v>0</v>
      </c>
    </row>
    <row r="254" spans="1:13">
      <c r="A254" s="1" t="s">
        <v>419</v>
      </c>
      <c r="B254" s="1" t="s">
        <v>420</v>
      </c>
      <c r="C254" s="1" t="s">
        <v>44</v>
      </c>
      <c r="D254" s="1">
        <v>5</v>
      </c>
      <c r="E254" s="2"/>
      <c r="F254" s="2"/>
      <c r="G254" s="2">
        <f t="shared" si="54"/>
        <v>0</v>
      </c>
      <c r="H254" s="2">
        <f>TRUNC(D254*E254,2)</f>
        <v>0</v>
      </c>
      <c r="I254" s="2">
        <f>TRUNC(D254*F254,2)</f>
        <v>0</v>
      </c>
      <c r="J254" s="2">
        <f>TRUNC(H254+I254,2)</f>
        <v>0</v>
      </c>
    </row>
    <row r="255" spans="1:13">
      <c r="G255" s="12" t="s">
        <v>361</v>
      </c>
      <c r="H255" s="11">
        <f>SUM(H6:H254)</f>
        <v>0</v>
      </c>
      <c r="I255" s="11">
        <f>SUM(I6:I254)</f>
        <v>0</v>
      </c>
      <c r="J255" s="11">
        <f>J4+J52+J248+J252</f>
        <v>0</v>
      </c>
    </row>
  </sheetData>
  <mergeCells count="7">
    <mergeCell ref="D2:D3"/>
    <mergeCell ref="E2:G2"/>
    <mergeCell ref="H2:J2"/>
    <mergeCell ref="A1:J1"/>
    <mergeCell ref="A2:A3"/>
    <mergeCell ref="B2:B3"/>
    <mergeCell ref="C2:C3"/>
  </mergeCells>
  <pageMargins left="0.39370078740157483" right="0.39370078740157483" top="0.39370078740157483" bottom="0.39370078740157483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2"/>
  <sheetViews>
    <sheetView workbookViewId="0">
      <selection activeCell="C11" sqref="C11"/>
    </sheetView>
  </sheetViews>
  <sheetFormatPr defaultRowHeight="15"/>
  <cols>
    <col min="1" max="1" width="9.140625" style="3"/>
    <col min="2" max="2" width="27.28515625" style="3" customWidth="1"/>
    <col min="3" max="3" width="14.7109375" style="3" bestFit="1" customWidth="1"/>
    <col min="4" max="4" width="9.7109375" style="3" bestFit="1" customWidth="1"/>
    <col min="5" max="5" width="12" style="3" bestFit="1" customWidth="1"/>
    <col min="6" max="8" width="13.140625" style="3" bestFit="1" customWidth="1"/>
    <col min="9" max="9" width="9.140625" style="3"/>
    <col min="10" max="10" width="14.7109375" style="3" bestFit="1" customWidth="1"/>
    <col min="11" max="16384" width="9.140625" style="3"/>
  </cols>
  <sheetData>
    <row r="1" spans="1:8">
      <c r="A1" s="38" t="s">
        <v>362</v>
      </c>
      <c r="B1" s="38"/>
      <c r="C1" s="38"/>
      <c r="D1" s="38"/>
      <c r="E1" s="38"/>
      <c r="F1" s="38"/>
      <c r="G1" s="38"/>
      <c r="H1" s="38"/>
    </row>
    <row r="2" spans="1:8">
      <c r="A2" s="39" t="s">
        <v>363</v>
      </c>
      <c r="B2" s="39" t="s">
        <v>364</v>
      </c>
      <c r="C2" s="39" t="s">
        <v>365</v>
      </c>
      <c r="D2" s="39" t="s">
        <v>366</v>
      </c>
      <c r="E2" s="39" t="s">
        <v>367</v>
      </c>
      <c r="F2" s="39"/>
      <c r="G2" s="39"/>
      <c r="H2" s="39"/>
    </row>
    <row r="3" spans="1:8">
      <c r="A3" s="39"/>
      <c r="B3" s="39"/>
      <c r="C3" s="39"/>
      <c r="D3" s="39"/>
      <c r="E3" s="39" t="s">
        <v>368</v>
      </c>
      <c r="F3" s="39"/>
      <c r="G3" s="39" t="s">
        <v>369</v>
      </c>
      <c r="H3" s="39"/>
    </row>
    <row r="4" spans="1:8">
      <c r="A4" s="39"/>
      <c r="B4" s="39"/>
      <c r="C4" s="39"/>
      <c r="D4" s="39"/>
      <c r="E4" s="14" t="s">
        <v>370</v>
      </c>
      <c r="F4" s="14" t="s">
        <v>371</v>
      </c>
      <c r="G4" s="14" t="s">
        <v>370</v>
      </c>
      <c r="H4" s="14" t="s">
        <v>371</v>
      </c>
    </row>
    <row r="5" spans="1:8">
      <c r="A5" s="14" t="s">
        <v>372</v>
      </c>
      <c r="B5" s="14" t="s">
        <v>9</v>
      </c>
      <c r="C5" s="15">
        <f>ORÇAMENTO!J5</f>
        <v>0</v>
      </c>
      <c r="D5" s="16" t="e">
        <f>ROUND(C5/$C$77,4)</f>
        <v>#DIV/0!</v>
      </c>
      <c r="E5" s="17">
        <v>1</v>
      </c>
      <c r="F5" s="17">
        <v>1</v>
      </c>
      <c r="G5" s="17">
        <v>0</v>
      </c>
      <c r="H5" s="17">
        <v>0</v>
      </c>
    </row>
    <row r="6" spans="1:8">
      <c r="A6" s="14"/>
      <c r="B6" s="14"/>
      <c r="C6" s="15"/>
      <c r="D6" s="16"/>
      <c r="E6" s="20">
        <f>C5*E5</f>
        <v>0</v>
      </c>
      <c r="F6" s="15">
        <f>E6</f>
        <v>0</v>
      </c>
      <c r="G6" s="17"/>
      <c r="H6" s="17"/>
    </row>
    <row r="7" spans="1:8">
      <c r="A7" s="14" t="s">
        <v>373</v>
      </c>
      <c r="B7" s="14" t="s">
        <v>26</v>
      </c>
      <c r="C7" s="15">
        <f>ORÇAMENTO!J13</f>
        <v>0</v>
      </c>
      <c r="D7" s="16" t="e">
        <f t="shared" ref="D7:D75" si="0">ROUND(C7/$C$77,4)</f>
        <v>#DIV/0!</v>
      </c>
      <c r="E7" s="17">
        <v>1</v>
      </c>
      <c r="F7" s="17">
        <v>1</v>
      </c>
      <c r="G7" s="17">
        <v>0</v>
      </c>
      <c r="H7" s="17">
        <v>0</v>
      </c>
    </row>
    <row r="8" spans="1:8">
      <c r="A8" s="14"/>
      <c r="B8" s="14"/>
      <c r="C8" s="15"/>
      <c r="D8" s="16"/>
      <c r="E8" s="20">
        <f>C7*E7</f>
        <v>0</v>
      </c>
      <c r="F8" s="15">
        <f>F6+E8</f>
        <v>0</v>
      </c>
      <c r="G8" s="17"/>
      <c r="H8" s="17"/>
    </row>
    <row r="9" spans="1:8">
      <c r="A9" s="14" t="s">
        <v>374</v>
      </c>
      <c r="B9" s="14" t="s">
        <v>39</v>
      </c>
      <c r="C9" s="15">
        <f>ORÇAMENTO!J19</f>
        <v>0</v>
      </c>
      <c r="D9" s="16" t="e">
        <f t="shared" si="0"/>
        <v>#DIV/0!</v>
      </c>
      <c r="E9" s="17">
        <v>1</v>
      </c>
      <c r="F9" s="17">
        <v>1</v>
      </c>
      <c r="G9" s="17">
        <v>0</v>
      </c>
      <c r="H9" s="17">
        <v>0</v>
      </c>
    </row>
    <row r="10" spans="1:8">
      <c r="A10" s="14"/>
      <c r="B10" s="14"/>
      <c r="C10" s="15"/>
      <c r="D10" s="16"/>
      <c r="E10" s="20">
        <f>C9*E9</f>
        <v>0</v>
      </c>
      <c r="F10" s="15">
        <f>F8+E10</f>
        <v>0</v>
      </c>
      <c r="G10" s="17"/>
      <c r="H10" s="17"/>
    </row>
    <row r="11" spans="1:8">
      <c r="A11" s="14" t="s">
        <v>375</v>
      </c>
      <c r="B11" s="14" t="s">
        <v>79</v>
      </c>
      <c r="C11" s="15">
        <f>ORÇAMENTO!J39</f>
        <v>0</v>
      </c>
      <c r="D11" s="16" t="e">
        <f t="shared" si="0"/>
        <v>#DIV/0!</v>
      </c>
      <c r="E11" s="17">
        <v>1</v>
      </c>
      <c r="F11" s="17">
        <v>1</v>
      </c>
      <c r="G11" s="17">
        <v>0</v>
      </c>
      <c r="H11" s="17">
        <v>0</v>
      </c>
    </row>
    <row r="12" spans="1:8">
      <c r="A12" s="14"/>
      <c r="B12" s="14"/>
      <c r="C12" s="15"/>
      <c r="D12" s="16"/>
      <c r="E12" s="20">
        <f>C11*E11</f>
        <v>0</v>
      </c>
      <c r="F12" s="15">
        <f>F10+E12</f>
        <v>0</v>
      </c>
      <c r="G12" s="17"/>
      <c r="H12" s="17"/>
    </row>
    <row r="13" spans="1:8" ht="38.25">
      <c r="A13" s="14" t="s">
        <v>376</v>
      </c>
      <c r="B13" s="14" t="s">
        <v>95</v>
      </c>
      <c r="C13" s="15">
        <f>ORÇAMENTO!J47</f>
        <v>0</v>
      </c>
      <c r="D13" s="16" t="e">
        <f t="shared" si="0"/>
        <v>#DIV/0!</v>
      </c>
      <c r="E13" s="17">
        <v>0</v>
      </c>
      <c r="F13" s="17">
        <v>0</v>
      </c>
      <c r="G13" s="17">
        <v>1</v>
      </c>
      <c r="H13" s="17">
        <v>1</v>
      </c>
    </row>
    <row r="14" spans="1:8">
      <c r="A14" s="14"/>
      <c r="B14" s="14"/>
      <c r="C14" s="15"/>
      <c r="D14" s="16"/>
      <c r="E14" s="17"/>
      <c r="F14" s="17"/>
      <c r="G14" s="20">
        <f>C13*G13</f>
        <v>0</v>
      </c>
      <c r="H14" s="15">
        <f>F12+G14</f>
        <v>0</v>
      </c>
    </row>
    <row r="15" spans="1:8" ht="25.5">
      <c r="A15" s="14" t="s">
        <v>377</v>
      </c>
      <c r="B15" s="14" t="s">
        <v>107</v>
      </c>
      <c r="C15" s="15">
        <f>ORÇAMENTO!J53</f>
        <v>0</v>
      </c>
      <c r="D15" s="16" t="e">
        <f t="shared" si="0"/>
        <v>#DIV/0!</v>
      </c>
      <c r="E15" s="17">
        <v>1</v>
      </c>
      <c r="F15" s="17">
        <v>1</v>
      </c>
      <c r="G15" s="17">
        <v>0</v>
      </c>
      <c r="H15" s="17">
        <v>0</v>
      </c>
    </row>
    <row r="16" spans="1:8">
      <c r="A16" s="14"/>
      <c r="B16" s="14"/>
      <c r="C16" s="15"/>
      <c r="D16" s="16"/>
      <c r="E16" s="20">
        <f>C15*E15</f>
        <v>0</v>
      </c>
      <c r="F16" s="15">
        <f>H14+E16</f>
        <v>0</v>
      </c>
      <c r="G16" s="17"/>
      <c r="H16" s="17"/>
    </row>
    <row r="17" spans="1:8" ht="25.5">
      <c r="A17" s="14" t="s">
        <v>378</v>
      </c>
      <c r="B17" s="14" t="s">
        <v>127</v>
      </c>
      <c r="C17" s="15">
        <f>ORÇAMENTO!J64</f>
        <v>0</v>
      </c>
      <c r="D17" s="16" t="e">
        <f t="shared" si="0"/>
        <v>#DIV/0!</v>
      </c>
      <c r="E17" s="17">
        <v>1</v>
      </c>
      <c r="F17" s="17">
        <v>1</v>
      </c>
      <c r="G17" s="17">
        <v>0</v>
      </c>
      <c r="H17" s="17">
        <v>0</v>
      </c>
    </row>
    <row r="18" spans="1:8">
      <c r="A18" s="14"/>
      <c r="B18" s="14"/>
      <c r="C18" s="15"/>
      <c r="D18" s="16"/>
      <c r="E18" s="20">
        <f>C17*E17</f>
        <v>0</v>
      </c>
      <c r="F18" s="15">
        <f>F16+E18</f>
        <v>0</v>
      </c>
      <c r="G18" s="17"/>
      <c r="H18" s="17"/>
    </row>
    <row r="19" spans="1:8" ht="38.25">
      <c r="A19" s="14" t="s">
        <v>379</v>
      </c>
      <c r="B19" s="14" t="s">
        <v>139</v>
      </c>
      <c r="C19" s="15">
        <f>ORÇAMENTO!J75</f>
        <v>0</v>
      </c>
      <c r="D19" s="16" t="e">
        <f t="shared" si="0"/>
        <v>#DIV/0!</v>
      </c>
      <c r="E19" s="17">
        <v>1</v>
      </c>
      <c r="F19" s="17">
        <v>1</v>
      </c>
      <c r="G19" s="17">
        <v>0</v>
      </c>
      <c r="H19" s="17">
        <v>0</v>
      </c>
    </row>
    <row r="20" spans="1:8">
      <c r="A20" s="14"/>
      <c r="B20" s="14"/>
      <c r="C20" s="15"/>
      <c r="D20" s="16"/>
      <c r="E20" s="20">
        <f>C19*E19</f>
        <v>0</v>
      </c>
      <c r="F20" s="15">
        <f>F18+E20</f>
        <v>0</v>
      </c>
      <c r="G20" s="17"/>
      <c r="H20" s="17"/>
    </row>
    <row r="21" spans="1:8" ht="25.5">
      <c r="A21" s="14" t="s">
        <v>380</v>
      </c>
      <c r="B21" s="14" t="s">
        <v>149</v>
      </c>
      <c r="C21" s="15">
        <f>ORÇAMENTO!J82</f>
        <v>0</v>
      </c>
      <c r="D21" s="16" t="e">
        <f t="shared" si="0"/>
        <v>#DIV/0!</v>
      </c>
      <c r="E21" s="17">
        <v>1</v>
      </c>
      <c r="F21" s="17">
        <v>1</v>
      </c>
      <c r="G21" s="17">
        <v>0</v>
      </c>
      <c r="H21" s="17">
        <v>0</v>
      </c>
    </row>
    <row r="22" spans="1:8">
      <c r="A22" s="14"/>
      <c r="B22" s="14"/>
      <c r="C22" s="15"/>
      <c r="D22" s="16"/>
      <c r="E22" s="20">
        <f>C21*E21</f>
        <v>0</v>
      </c>
      <c r="F22" s="15">
        <f>F20+E22</f>
        <v>0</v>
      </c>
      <c r="G22" s="17"/>
      <c r="H22" s="17"/>
    </row>
    <row r="23" spans="1:8" ht="38.25">
      <c r="A23" s="14" t="s">
        <v>381</v>
      </c>
      <c r="B23" s="14" t="s">
        <v>167</v>
      </c>
      <c r="C23" s="15">
        <f>ORÇAMENTO!J97</f>
        <v>0</v>
      </c>
      <c r="D23" s="16" t="e">
        <f t="shared" si="0"/>
        <v>#DIV/0!</v>
      </c>
      <c r="E23" s="17">
        <v>1</v>
      </c>
      <c r="F23" s="17">
        <v>1</v>
      </c>
      <c r="G23" s="17">
        <v>0</v>
      </c>
      <c r="H23" s="17">
        <v>0</v>
      </c>
    </row>
    <row r="24" spans="1:8">
      <c r="A24" s="14"/>
      <c r="B24" s="14"/>
      <c r="C24" s="15"/>
      <c r="D24" s="16"/>
      <c r="E24" s="20">
        <f>C23*E23</f>
        <v>0</v>
      </c>
      <c r="F24" s="15">
        <f>F22+E24</f>
        <v>0</v>
      </c>
      <c r="G24" s="17"/>
      <c r="H24" s="17"/>
    </row>
    <row r="25" spans="1:8" ht="51">
      <c r="A25" s="14" t="s">
        <v>382</v>
      </c>
      <c r="B25" s="14" t="s">
        <v>177</v>
      </c>
      <c r="C25" s="15">
        <f>ORÇAMENTO!J106</f>
        <v>0</v>
      </c>
      <c r="D25" s="16" t="e">
        <f t="shared" si="0"/>
        <v>#DIV/0!</v>
      </c>
      <c r="E25" s="17">
        <v>0</v>
      </c>
      <c r="F25" s="17">
        <v>0</v>
      </c>
      <c r="G25" s="17">
        <v>1</v>
      </c>
      <c r="H25" s="17">
        <v>1</v>
      </c>
    </row>
    <row r="26" spans="1:8">
      <c r="A26" s="14"/>
      <c r="B26" s="14"/>
      <c r="C26" s="15"/>
      <c r="D26" s="16"/>
      <c r="E26" s="17"/>
      <c r="F26" s="17"/>
      <c r="G26" s="20">
        <f>C25*G25</f>
        <v>0</v>
      </c>
      <c r="H26" s="15">
        <f>F24+G26</f>
        <v>0</v>
      </c>
    </row>
    <row r="27" spans="1:8" ht="51">
      <c r="A27" s="14" t="s">
        <v>383</v>
      </c>
      <c r="B27" s="14" t="s">
        <v>191</v>
      </c>
      <c r="C27" s="15">
        <f>ORÇAMENTO!J115</f>
        <v>0</v>
      </c>
      <c r="D27" s="16" t="e">
        <f t="shared" si="0"/>
        <v>#DIV/0!</v>
      </c>
      <c r="E27" s="17">
        <v>0</v>
      </c>
      <c r="F27" s="17">
        <v>0</v>
      </c>
      <c r="G27" s="17">
        <v>1</v>
      </c>
      <c r="H27" s="17">
        <v>1</v>
      </c>
    </row>
    <row r="28" spans="1:8">
      <c r="A28" s="14"/>
      <c r="B28" s="14"/>
      <c r="C28" s="15"/>
      <c r="D28" s="16"/>
      <c r="E28" s="17"/>
      <c r="F28" s="17"/>
      <c r="G28" s="20">
        <f>C27*G27</f>
        <v>0</v>
      </c>
      <c r="H28" s="15">
        <f>H26+G28</f>
        <v>0</v>
      </c>
    </row>
    <row r="29" spans="1:8" ht="25.5">
      <c r="A29" s="14" t="s">
        <v>384</v>
      </c>
      <c r="B29" s="14" t="s">
        <v>200</v>
      </c>
      <c r="C29" s="15">
        <f>ORÇAMENTO!J123</f>
        <v>0</v>
      </c>
      <c r="D29" s="16" t="e">
        <f t="shared" si="0"/>
        <v>#DIV/0!</v>
      </c>
      <c r="E29" s="17">
        <v>1</v>
      </c>
      <c r="F29" s="17">
        <v>1</v>
      </c>
      <c r="G29" s="17">
        <v>0</v>
      </c>
      <c r="H29" s="17">
        <v>0</v>
      </c>
    </row>
    <row r="30" spans="1:8">
      <c r="A30" s="14"/>
      <c r="B30" s="14"/>
      <c r="C30" s="15"/>
      <c r="D30" s="16"/>
      <c r="E30" s="20">
        <f>C29*E29</f>
        <v>0</v>
      </c>
      <c r="F30" s="15">
        <f>H28+E30</f>
        <v>0</v>
      </c>
      <c r="G30" s="17"/>
      <c r="H30" s="17"/>
    </row>
    <row r="31" spans="1:8" ht="25.5">
      <c r="A31" s="14" t="s">
        <v>385</v>
      </c>
      <c r="B31" s="14" t="s">
        <v>211</v>
      </c>
      <c r="C31" s="15">
        <f>ORÇAMENTO!J131</f>
        <v>0</v>
      </c>
      <c r="D31" s="16" t="e">
        <f t="shared" si="0"/>
        <v>#DIV/0!</v>
      </c>
      <c r="E31" s="17">
        <v>1</v>
      </c>
      <c r="F31" s="17">
        <v>1</v>
      </c>
      <c r="G31" s="17">
        <v>0</v>
      </c>
      <c r="H31" s="17">
        <v>0</v>
      </c>
    </row>
    <row r="32" spans="1:8">
      <c r="A32" s="14"/>
      <c r="B32" s="14"/>
      <c r="C32" s="15"/>
      <c r="D32" s="16"/>
      <c r="E32" s="20">
        <f>C31*E31</f>
        <v>0</v>
      </c>
      <c r="F32" s="15">
        <f>F30+E32</f>
        <v>0</v>
      </c>
      <c r="G32" s="17"/>
      <c r="H32" s="17"/>
    </row>
    <row r="33" spans="1:8" ht="25.5">
      <c r="A33" s="14" t="s">
        <v>386</v>
      </c>
      <c r="B33" s="14" t="s">
        <v>220</v>
      </c>
      <c r="C33" s="15">
        <f>ORÇAMENTO!J139</f>
        <v>0</v>
      </c>
      <c r="D33" s="16" t="e">
        <f t="shared" si="0"/>
        <v>#DIV/0!</v>
      </c>
      <c r="E33" s="17">
        <v>1</v>
      </c>
      <c r="F33" s="17">
        <v>1</v>
      </c>
      <c r="G33" s="17">
        <v>0</v>
      </c>
      <c r="H33" s="17">
        <v>0</v>
      </c>
    </row>
    <row r="34" spans="1:8">
      <c r="A34" s="14"/>
      <c r="B34" s="14"/>
      <c r="C34" s="15"/>
      <c r="D34" s="16"/>
      <c r="E34" s="20">
        <f>C33*E33</f>
        <v>0</v>
      </c>
      <c r="F34" s="15">
        <f>F32+E34</f>
        <v>0</v>
      </c>
      <c r="G34" s="17"/>
      <c r="H34" s="17"/>
    </row>
    <row r="35" spans="1:8" ht="25.5">
      <c r="A35" s="14" t="s">
        <v>387</v>
      </c>
      <c r="B35" s="14" t="s">
        <v>227</v>
      </c>
      <c r="C35" s="15">
        <f>ORÇAMENTO!J145</f>
        <v>0</v>
      </c>
      <c r="D35" s="16" t="e">
        <f t="shared" si="0"/>
        <v>#DIV/0!</v>
      </c>
      <c r="E35" s="17">
        <v>1</v>
      </c>
      <c r="F35" s="17">
        <v>1</v>
      </c>
      <c r="G35" s="17">
        <v>0</v>
      </c>
      <c r="H35" s="17">
        <v>0</v>
      </c>
    </row>
    <row r="36" spans="1:8">
      <c r="A36" s="14"/>
      <c r="B36" s="14"/>
      <c r="C36" s="15"/>
      <c r="D36" s="16"/>
      <c r="E36" s="20">
        <f>C35*E35</f>
        <v>0</v>
      </c>
      <c r="F36" s="15">
        <f>F34+E36</f>
        <v>0</v>
      </c>
      <c r="G36" s="17"/>
      <c r="H36" s="17"/>
    </row>
    <row r="37" spans="1:8" ht="25.5">
      <c r="A37" s="14" t="s">
        <v>388</v>
      </c>
      <c r="B37" s="14" t="s">
        <v>234</v>
      </c>
      <c r="C37" s="15">
        <f>ORÇAMENTO!J151</f>
        <v>0</v>
      </c>
      <c r="D37" s="16" t="e">
        <f t="shared" si="0"/>
        <v>#DIV/0!</v>
      </c>
      <c r="E37" s="17">
        <v>1</v>
      </c>
      <c r="F37" s="17">
        <v>1</v>
      </c>
      <c r="G37" s="17">
        <v>0</v>
      </c>
      <c r="H37" s="17">
        <v>0</v>
      </c>
    </row>
    <row r="38" spans="1:8">
      <c r="A38" s="14"/>
      <c r="B38" s="14"/>
      <c r="C38" s="15"/>
      <c r="D38" s="16"/>
      <c r="E38" s="20">
        <f>C37*E37</f>
        <v>0</v>
      </c>
      <c r="F38" s="15">
        <f>F36+E38</f>
        <v>0</v>
      </c>
      <c r="G38" s="17"/>
      <c r="H38" s="17"/>
    </row>
    <row r="39" spans="1:8" ht="38.25">
      <c r="A39" s="14" t="s">
        <v>389</v>
      </c>
      <c r="B39" s="23" t="s">
        <v>241</v>
      </c>
      <c r="C39" s="15">
        <f>ORÇAMENTO!J157</f>
        <v>0</v>
      </c>
      <c r="D39" s="16" t="e">
        <f t="shared" si="0"/>
        <v>#DIV/0!</v>
      </c>
      <c r="E39" s="17">
        <v>0</v>
      </c>
      <c r="F39" s="17">
        <v>0</v>
      </c>
      <c r="G39" s="17">
        <v>1</v>
      </c>
      <c r="H39" s="17">
        <v>1</v>
      </c>
    </row>
    <row r="40" spans="1:8">
      <c r="A40" s="14"/>
      <c r="B40" s="14"/>
      <c r="C40" s="15"/>
      <c r="D40" s="16"/>
      <c r="E40" s="17"/>
      <c r="F40" s="17"/>
      <c r="G40" s="20">
        <f>C39*G39</f>
        <v>0</v>
      </c>
      <c r="H40" s="15">
        <f>F38+G40</f>
        <v>0</v>
      </c>
    </row>
    <row r="41" spans="1:8" ht="25.5">
      <c r="A41" s="14" t="s">
        <v>390</v>
      </c>
      <c r="B41" s="14" t="s">
        <v>245</v>
      </c>
      <c r="C41" s="15">
        <f>ORÇAMENTO!J160</f>
        <v>0</v>
      </c>
      <c r="D41" s="16" t="e">
        <f t="shared" si="0"/>
        <v>#DIV/0!</v>
      </c>
      <c r="E41" s="17">
        <v>0</v>
      </c>
      <c r="F41" s="17">
        <v>0</v>
      </c>
      <c r="G41" s="17">
        <v>1</v>
      </c>
      <c r="H41" s="17">
        <v>1</v>
      </c>
    </row>
    <row r="42" spans="1:8">
      <c r="A42" s="14"/>
      <c r="B42" s="14"/>
      <c r="C42" s="15"/>
      <c r="D42" s="16"/>
      <c r="E42" s="17"/>
      <c r="F42" s="17"/>
      <c r="G42" s="20">
        <f>C41*G41</f>
        <v>0</v>
      </c>
      <c r="H42" s="15">
        <f>H40+G42</f>
        <v>0</v>
      </c>
    </row>
    <row r="43" spans="1:8" ht="25.5">
      <c r="A43" s="14" t="s">
        <v>391</v>
      </c>
      <c r="B43" s="14" t="s">
        <v>256</v>
      </c>
      <c r="C43" s="15">
        <f>ORÇAMENTO!J169</f>
        <v>0</v>
      </c>
      <c r="D43" s="16" t="e">
        <f t="shared" si="0"/>
        <v>#DIV/0!</v>
      </c>
      <c r="E43" s="17">
        <v>0</v>
      </c>
      <c r="F43" s="17">
        <v>0</v>
      </c>
      <c r="G43" s="17">
        <v>1</v>
      </c>
      <c r="H43" s="17">
        <v>1</v>
      </c>
    </row>
    <row r="44" spans="1:8">
      <c r="A44" s="14"/>
      <c r="B44" s="14"/>
      <c r="C44" s="15"/>
      <c r="D44" s="16"/>
      <c r="E44" s="17"/>
      <c r="F44" s="17"/>
      <c r="G44" s="20">
        <f>C43*G43</f>
        <v>0</v>
      </c>
      <c r="H44" s="15">
        <f>H42+G44</f>
        <v>0</v>
      </c>
    </row>
    <row r="45" spans="1:8" ht="25.5">
      <c r="A45" s="14" t="s">
        <v>392</v>
      </c>
      <c r="B45" s="14" t="s">
        <v>266</v>
      </c>
      <c r="C45" s="15">
        <f>ORÇAMENTO!J178</f>
        <v>0</v>
      </c>
      <c r="D45" s="16" t="e">
        <f t="shared" si="0"/>
        <v>#DIV/0!</v>
      </c>
      <c r="E45" s="17">
        <v>0</v>
      </c>
      <c r="F45" s="17">
        <v>0</v>
      </c>
      <c r="G45" s="17">
        <v>1</v>
      </c>
      <c r="H45" s="17">
        <v>1</v>
      </c>
    </row>
    <row r="46" spans="1:8">
      <c r="A46" s="14"/>
      <c r="B46" s="14"/>
      <c r="C46" s="15"/>
      <c r="D46" s="16"/>
      <c r="E46" s="17"/>
      <c r="F46" s="17"/>
      <c r="G46" s="20">
        <f>C45*G45</f>
        <v>0</v>
      </c>
      <c r="H46" s="15">
        <f>H44+G46</f>
        <v>0</v>
      </c>
    </row>
    <row r="47" spans="1:8" ht="25.5">
      <c r="A47" s="14" t="s">
        <v>393</v>
      </c>
      <c r="B47" s="14" t="s">
        <v>274</v>
      </c>
      <c r="C47" s="15">
        <f>ORÇAMENTO!J185</f>
        <v>0</v>
      </c>
      <c r="D47" s="16" t="e">
        <f t="shared" si="0"/>
        <v>#DIV/0!</v>
      </c>
      <c r="E47" s="17">
        <v>0</v>
      </c>
      <c r="F47" s="17">
        <v>0</v>
      </c>
      <c r="G47" s="17">
        <v>1</v>
      </c>
      <c r="H47" s="17">
        <v>1</v>
      </c>
    </row>
    <row r="48" spans="1:8">
      <c r="A48" s="14"/>
      <c r="B48" s="14"/>
      <c r="C48" s="15"/>
      <c r="D48" s="16"/>
      <c r="E48" s="17"/>
      <c r="F48" s="17"/>
      <c r="G48" s="20">
        <f>C47*G47</f>
        <v>0</v>
      </c>
      <c r="H48" s="15">
        <f>H46+G48</f>
        <v>0</v>
      </c>
    </row>
    <row r="49" spans="1:8" ht="25.5">
      <c r="A49" s="14" t="s">
        <v>394</v>
      </c>
      <c r="B49" s="14" t="s">
        <v>282</v>
      </c>
      <c r="C49" s="15">
        <f>ORÇAMENTO!J192</f>
        <v>0</v>
      </c>
      <c r="D49" s="16" t="e">
        <f t="shared" si="0"/>
        <v>#DIV/0!</v>
      </c>
      <c r="E49" s="17">
        <v>1</v>
      </c>
      <c r="F49" s="17">
        <v>1</v>
      </c>
      <c r="G49" s="17">
        <v>0</v>
      </c>
      <c r="H49" s="17">
        <v>0</v>
      </c>
    </row>
    <row r="50" spans="1:8">
      <c r="A50" s="14"/>
      <c r="B50" s="14"/>
      <c r="C50" s="15"/>
      <c r="D50" s="16"/>
      <c r="E50" s="20">
        <f>C49*E49</f>
        <v>0</v>
      </c>
      <c r="F50" s="15">
        <f>H48+E50</f>
        <v>0</v>
      </c>
      <c r="G50" s="17"/>
      <c r="H50" s="17"/>
    </row>
    <row r="51" spans="1:8" ht="25.5">
      <c r="A51" s="14" t="s">
        <v>395</v>
      </c>
      <c r="B51" s="14" t="s">
        <v>291</v>
      </c>
      <c r="C51" s="15">
        <f>ORÇAMENTO!J199</f>
        <v>0</v>
      </c>
      <c r="D51" s="16" t="e">
        <f t="shared" si="0"/>
        <v>#DIV/0!</v>
      </c>
      <c r="E51" s="17">
        <v>1</v>
      </c>
      <c r="F51" s="17">
        <v>1</v>
      </c>
      <c r="G51" s="17">
        <v>0</v>
      </c>
      <c r="H51" s="17">
        <v>0</v>
      </c>
    </row>
    <row r="52" spans="1:8">
      <c r="A52" s="14"/>
      <c r="B52" s="14"/>
      <c r="C52" s="15"/>
      <c r="D52" s="16"/>
      <c r="E52" s="20">
        <f>C51*E51</f>
        <v>0</v>
      </c>
      <c r="F52" s="15">
        <f>F50+E52</f>
        <v>0</v>
      </c>
      <c r="G52" s="17"/>
      <c r="H52" s="17"/>
    </row>
    <row r="53" spans="1:8" ht="25.5">
      <c r="A53" s="14" t="s">
        <v>396</v>
      </c>
      <c r="B53" s="14" t="s">
        <v>299</v>
      </c>
      <c r="C53" s="15">
        <f>ORÇAMENTO!J206</f>
        <v>0</v>
      </c>
      <c r="D53" s="16" t="e">
        <f t="shared" si="0"/>
        <v>#DIV/0!</v>
      </c>
      <c r="E53" s="17">
        <v>1</v>
      </c>
      <c r="F53" s="17">
        <v>1</v>
      </c>
      <c r="G53" s="17">
        <v>0</v>
      </c>
      <c r="H53" s="17">
        <v>0</v>
      </c>
    </row>
    <row r="54" spans="1:8">
      <c r="A54" s="14"/>
      <c r="B54" s="14"/>
      <c r="C54" s="15"/>
      <c r="D54" s="16"/>
      <c r="E54" s="20">
        <f>C53*E53</f>
        <v>0</v>
      </c>
      <c r="F54" s="15">
        <f>F52+E54</f>
        <v>0</v>
      </c>
      <c r="G54" s="17"/>
      <c r="H54" s="17"/>
    </row>
    <row r="55" spans="1:8" ht="25.5">
      <c r="A55" s="14" t="s">
        <v>397</v>
      </c>
      <c r="B55" s="14" t="s">
        <v>306</v>
      </c>
      <c r="C55" s="15">
        <f>ORÇAMENTO!J212</f>
        <v>0</v>
      </c>
      <c r="D55" s="16" t="e">
        <f t="shared" si="0"/>
        <v>#DIV/0!</v>
      </c>
      <c r="E55" s="17">
        <v>0</v>
      </c>
      <c r="F55" s="17">
        <v>0</v>
      </c>
      <c r="G55" s="17">
        <v>1</v>
      </c>
      <c r="H55" s="17">
        <v>1</v>
      </c>
    </row>
    <row r="56" spans="1:8">
      <c r="A56" s="14"/>
      <c r="B56" s="14"/>
      <c r="C56" s="15"/>
      <c r="D56" s="16"/>
      <c r="E56" s="17"/>
      <c r="F56" s="17"/>
      <c r="G56" s="20">
        <f>C55*G55</f>
        <v>0</v>
      </c>
      <c r="H56" s="15">
        <f>F54+G56</f>
        <v>0</v>
      </c>
    </row>
    <row r="57" spans="1:8" ht="63.75">
      <c r="A57" s="14" t="s">
        <v>398</v>
      </c>
      <c r="B57" s="14" t="s">
        <v>329</v>
      </c>
      <c r="C57" s="15">
        <f>ORÇAMENTO!J224</f>
        <v>0</v>
      </c>
      <c r="D57" s="16" t="e">
        <f>TRUNC(C57/$C$77,4)</f>
        <v>#DIV/0!</v>
      </c>
      <c r="E57" s="17">
        <v>0</v>
      </c>
      <c r="F57" s="17">
        <v>0</v>
      </c>
      <c r="G57" s="17">
        <v>1</v>
      </c>
      <c r="H57" s="17">
        <v>1</v>
      </c>
    </row>
    <row r="58" spans="1:8">
      <c r="A58" s="14"/>
      <c r="B58" s="14"/>
      <c r="C58" s="15"/>
      <c r="D58" s="16"/>
      <c r="E58" s="17"/>
      <c r="F58" s="17"/>
      <c r="G58" s="20">
        <f>C57*G57</f>
        <v>0</v>
      </c>
      <c r="H58" s="15">
        <f>H56+G58</f>
        <v>0</v>
      </c>
    </row>
    <row r="59" spans="1:8" ht="38.25">
      <c r="A59" s="14" t="s">
        <v>399</v>
      </c>
      <c r="B59" s="14" t="s">
        <v>338</v>
      </c>
      <c r="C59" s="15">
        <f>ORÇAMENTO!J228</f>
        <v>0</v>
      </c>
      <c r="D59" s="16" t="e">
        <f t="shared" si="0"/>
        <v>#DIV/0!</v>
      </c>
      <c r="E59" s="17">
        <v>1</v>
      </c>
      <c r="F59" s="17">
        <v>1</v>
      </c>
      <c r="G59" s="17">
        <v>0</v>
      </c>
      <c r="H59" s="17">
        <v>0</v>
      </c>
    </row>
    <row r="60" spans="1:8">
      <c r="A60" s="14"/>
      <c r="B60" s="14"/>
      <c r="C60" s="15"/>
      <c r="D60" s="16"/>
      <c r="E60" s="20">
        <f>C59*E59</f>
        <v>0</v>
      </c>
      <c r="F60" s="15">
        <f>H58+E60</f>
        <v>0</v>
      </c>
      <c r="G60" s="17"/>
      <c r="H60" s="17"/>
    </row>
    <row r="61" spans="1:8" ht="38.25">
      <c r="A61" s="14" t="s">
        <v>400</v>
      </c>
      <c r="B61" s="29" t="s">
        <v>431</v>
      </c>
      <c r="C61" s="15">
        <f>ORÇAMENTO!J232</f>
        <v>0</v>
      </c>
      <c r="D61" s="16" t="e">
        <f t="shared" si="0"/>
        <v>#DIV/0!</v>
      </c>
      <c r="E61" s="28">
        <v>0.35699999999999998</v>
      </c>
      <c r="F61" s="28">
        <f>E61</f>
        <v>0.35699999999999998</v>
      </c>
      <c r="G61" s="28">
        <f>100%-E61</f>
        <v>0.64300000000000002</v>
      </c>
      <c r="H61" s="17">
        <f>F61+G61</f>
        <v>1</v>
      </c>
    </row>
    <row r="62" spans="1:8">
      <c r="A62" s="14"/>
      <c r="B62" s="29"/>
      <c r="C62" s="15"/>
      <c r="D62" s="27" t="e">
        <f>TRUNC(D61*35.7/100,4)</f>
        <v>#DIV/0!</v>
      </c>
      <c r="E62" s="20">
        <f>C61*E61</f>
        <v>0</v>
      </c>
      <c r="F62" s="15">
        <f>F60+E62</f>
        <v>0</v>
      </c>
      <c r="G62" s="20">
        <f>C61*G61</f>
        <v>0</v>
      </c>
      <c r="H62" s="15">
        <f>G62+F62</f>
        <v>0</v>
      </c>
    </row>
    <row r="63" spans="1:8" ht="76.5">
      <c r="A63" s="14" t="s">
        <v>401</v>
      </c>
      <c r="B63" s="29" t="s">
        <v>432</v>
      </c>
      <c r="C63" s="15">
        <f>ORÇAMENTO!J236</f>
        <v>0</v>
      </c>
      <c r="D63" s="16" t="e">
        <f t="shared" si="0"/>
        <v>#DIV/0!</v>
      </c>
      <c r="E63" s="17">
        <v>1</v>
      </c>
      <c r="F63" s="17">
        <v>1</v>
      </c>
      <c r="G63" s="17">
        <v>0</v>
      </c>
      <c r="H63" s="17">
        <v>0</v>
      </c>
    </row>
    <row r="64" spans="1:8">
      <c r="A64" s="14"/>
      <c r="B64" s="14"/>
      <c r="C64" s="15"/>
      <c r="D64" s="16"/>
      <c r="E64" s="20">
        <f>C63*E63</f>
        <v>0</v>
      </c>
      <c r="F64" s="15">
        <f>H62+E64</f>
        <v>0</v>
      </c>
      <c r="G64" s="17"/>
      <c r="H64" s="17"/>
    </row>
    <row r="65" spans="1:8" ht="38.25">
      <c r="A65" s="23" t="s">
        <v>402</v>
      </c>
      <c r="B65" s="23" t="s">
        <v>356</v>
      </c>
      <c r="C65" s="15">
        <f>ORÇAMENTO!J243</f>
        <v>0</v>
      </c>
      <c r="D65" s="16" t="e">
        <f t="shared" si="0"/>
        <v>#DIV/0!</v>
      </c>
      <c r="E65" s="17">
        <v>0</v>
      </c>
      <c r="F65" s="17">
        <v>0</v>
      </c>
      <c r="G65" s="17">
        <v>1</v>
      </c>
      <c r="H65" s="17">
        <v>1</v>
      </c>
    </row>
    <row r="66" spans="1:8">
      <c r="A66" s="14"/>
      <c r="B66" s="14"/>
      <c r="C66" s="15"/>
      <c r="D66" s="16"/>
      <c r="E66" s="17"/>
      <c r="F66" s="17"/>
      <c r="G66" s="20">
        <f>C65*G65</f>
        <v>0</v>
      </c>
      <c r="H66" s="15">
        <f>F64+G66</f>
        <v>0</v>
      </c>
    </row>
    <row r="67" spans="1:8" ht="38.25">
      <c r="A67" s="23" t="s">
        <v>426</v>
      </c>
      <c r="B67" s="23" t="s">
        <v>409</v>
      </c>
      <c r="C67" s="15">
        <f>ORÇAMENTO!J249</f>
        <v>0</v>
      </c>
      <c r="D67" s="16" t="e">
        <f t="shared" si="0"/>
        <v>#DIV/0!</v>
      </c>
      <c r="E67" s="17">
        <v>0.5</v>
      </c>
      <c r="F67" s="17">
        <v>0.5</v>
      </c>
      <c r="G67" s="17">
        <v>0.5</v>
      </c>
      <c r="H67" s="17">
        <v>1</v>
      </c>
    </row>
    <row r="68" spans="1:8">
      <c r="A68" s="23"/>
      <c r="B68" s="23"/>
      <c r="C68" s="15"/>
      <c r="D68" s="16"/>
      <c r="E68" s="20">
        <f>C67*E67</f>
        <v>0</v>
      </c>
      <c r="F68" s="15">
        <f>H66+E68</f>
        <v>0</v>
      </c>
      <c r="G68" s="20">
        <f>C67*G67</f>
        <v>0</v>
      </c>
      <c r="H68" s="15">
        <f>F68+G68</f>
        <v>0</v>
      </c>
    </row>
    <row r="69" spans="1:8" ht="51">
      <c r="A69" s="23" t="s">
        <v>427</v>
      </c>
      <c r="B69" s="23" t="s">
        <v>412</v>
      </c>
      <c r="C69" s="15">
        <f>ORÇAMENTO!J250</f>
        <v>0</v>
      </c>
      <c r="D69" s="16" t="e">
        <f t="shared" si="0"/>
        <v>#DIV/0!</v>
      </c>
      <c r="E69" s="17">
        <v>0.5</v>
      </c>
      <c r="F69" s="17">
        <v>0.5</v>
      </c>
      <c r="G69" s="17">
        <v>0.5</v>
      </c>
      <c r="H69" s="17">
        <v>1</v>
      </c>
    </row>
    <row r="70" spans="1:8">
      <c r="A70" s="23"/>
      <c r="B70" s="23"/>
      <c r="C70" s="15"/>
      <c r="D70" s="16"/>
      <c r="E70" s="20">
        <f>C69*E69</f>
        <v>0</v>
      </c>
      <c r="F70" s="15">
        <f>H68+E70</f>
        <v>0</v>
      </c>
      <c r="G70" s="20">
        <f>C69*G69</f>
        <v>0</v>
      </c>
      <c r="H70" s="15">
        <f>F70+G70</f>
        <v>0</v>
      </c>
    </row>
    <row r="71" spans="1:8" ht="25.5">
      <c r="A71" s="23" t="s">
        <v>428</v>
      </c>
      <c r="B71" s="23" t="s">
        <v>414</v>
      </c>
      <c r="C71" s="15">
        <f>ORÇAMENTO!J251</f>
        <v>0</v>
      </c>
      <c r="D71" s="16" t="e">
        <f t="shared" si="0"/>
        <v>#DIV/0!</v>
      </c>
      <c r="E71" s="17">
        <v>0.5</v>
      </c>
      <c r="F71" s="17">
        <v>0.5</v>
      </c>
      <c r="G71" s="17">
        <v>0.5</v>
      </c>
      <c r="H71" s="17">
        <v>1</v>
      </c>
    </row>
    <row r="72" spans="1:8">
      <c r="A72" s="23"/>
      <c r="B72" s="23"/>
      <c r="C72" s="15"/>
      <c r="D72" s="16"/>
      <c r="E72" s="20">
        <f>C71*E71</f>
        <v>0</v>
      </c>
      <c r="F72" s="15">
        <f>H70+E72</f>
        <v>0</v>
      </c>
      <c r="G72" s="20">
        <f>C71*G71</f>
        <v>0</v>
      </c>
      <c r="H72" s="15">
        <f>F72+G72</f>
        <v>0</v>
      </c>
    </row>
    <row r="73" spans="1:8" ht="38.25">
      <c r="A73" s="23" t="s">
        <v>429</v>
      </c>
      <c r="B73" s="23" t="s">
        <v>418</v>
      </c>
      <c r="C73" s="15">
        <f>ORÇAMENTO!J253</f>
        <v>0</v>
      </c>
      <c r="D73" s="16" t="e">
        <f t="shared" si="0"/>
        <v>#DIV/0!</v>
      </c>
      <c r="E73" s="17">
        <v>1</v>
      </c>
      <c r="F73" s="17">
        <v>1</v>
      </c>
      <c r="G73" s="17">
        <v>0</v>
      </c>
      <c r="H73" s="17">
        <v>0</v>
      </c>
    </row>
    <row r="74" spans="1:8">
      <c r="A74" s="23"/>
      <c r="B74" s="23"/>
      <c r="C74" s="15"/>
      <c r="D74" s="16"/>
      <c r="E74" s="20">
        <f>C73*E73</f>
        <v>0</v>
      </c>
      <c r="F74" s="15">
        <f>H72+E74</f>
        <v>0</v>
      </c>
      <c r="G74" s="17"/>
      <c r="H74" s="17"/>
    </row>
    <row r="75" spans="1:8" ht="25.5">
      <c r="A75" s="23" t="s">
        <v>430</v>
      </c>
      <c r="B75" s="23" t="s">
        <v>420</v>
      </c>
      <c r="C75" s="15">
        <f>ORÇAMENTO!J254</f>
        <v>0</v>
      </c>
      <c r="D75" s="16" t="e">
        <f t="shared" si="0"/>
        <v>#DIV/0!</v>
      </c>
      <c r="E75" s="17">
        <v>1</v>
      </c>
      <c r="F75" s="17">
        <v>1</v>
      </c>
      <c r="G75" s="17">
        <v>0</v>
      </c>
      <c r="H75" s="17">
        <v>0</v>
      </c>
    </row>
    <row r="76" spans="1:8">
      <c r="A76" s="18"/>
      <c r="B76" s="19"/>
      <c r="C76" s="15"/>
      <c r="D76" s="16"/>
      <c r="E76" s="20">
        <f>C75*E75</f>
        <v>0</v>
      </c>
      <c r="F76" s="15">
        <f>F74+E76</f>
        <v>0</v>
      </c>
      <c r="G76" s="17"/>
      <c r="H76" s="17"/>
    </row>
    <row r="77" spans="1:8">
      <c r="A77" s="34" t="s">
        <v>403</v>
      </c>
      <c r="B77" s="35"/>
      <c r="C77" s="20">
        <f>SUM(C5:C75)</f>
        <v>0</v>
      </c>
      <c r="D77" s="22" t="e">
        <f>SUM(D5:D75)-D62</f>
        <v>#DIV/0!</v>
      </c>
      <c r="E77" s="36"/>
      <c r="F77" s="36"/>
      <c r="G77" s="36"/>
      <c r="H77" s="36"/>
    </row>
    <row r="78" spans="1:8">
      <c r="A78" s="37" t="s">
        <v>404</v>
      </c>
      <c r="B78" s="37"/>
      <c r="C78" s="37"/>
      <c r="D78" s="37"/>
      <c r="E78" s="20">
        <f>E6+E8+E10+E12+E14+E16+E18+E20+E22+E24+E26+E28+E30+E32+E34+E36+E38+E40+E42+E44+E46+E48+E50+E52+E54+E56+E58+E60+E62+E64+E66+E76+E68+E70+E72+E74</f>
        <v>0</v>
      </c>
      <c r="F78" s="21" t="e">
        <f>D5+D7+D9+D11+D15+D17+D19+D21+D23+D29+D31+D33+D35+D37+D49+D51+D53+D59+D62+D63+(D67/2)+(D69/2)+(D71/2)+D73+D75</f>
        <v>#DIV/0!</v>
      </c>
      <c r="G78" s="20">
        <f>G6+G8+G10+G12+G14+G16+G18+G20+G22+G24+G26+G28+G30+G32+G34+G36+G38+G40+G42+G44+G46+G48+G50+G52+G54+G56+G58+G60+G62+G64+G66+G76+G68+G70+G72+G74</f>
        <v>0</v>
      </c>
      <c r="H78" s="21" t="e">
        <f>D13+D25+D27+D39+D41+D43+D45+D47+D55+D57+(D61-D62)+D65+(D67/2)+(D69/2)+(D71/2)</f>
        <v>#DIV/0!</v>
      </c>
    </row>
    <row r="79" spans="1:8">
      <c r="A79" s="37" t="s">
        <v>405</v>
      </c>
      <c r="B79" s="37"/>
      <c r="C79" s="37"/>
      <c r="D79" s="37"/>
      <c r="E79" s="20">
        <f>E78</f>
        <v>0</v>
      </c>
      <c r="F79" s="21" t="e">
        <f>F78</f>
        <v>#DIV/0!</v>
      </c>
      <c r="G79" s="20">
        <f>E79+G78</f>
        <v>0</v>
      </c>
      <c r="H79" s="21" t="e">
        <f>F79+H78</f>
        <v>#DIV/0!</v>
      </c>
    </row>
    <row r="82" spans="2:8">
      <c r="B82" s="26"/>
      <c r="F82" s="24"/>
      <c r="H82" s="25"/>
    </row>
  </sheetData>
  <mergeCells count="12">
    <mergeCell ref="A77:B77"/>
    <mergeCell ref="E77:H77"/>
    <mergeCell ref="A78:D78"/>
    <mergeCell ref="A79:D79"/>
    <mergeCell ref="A1:H1"/>
    <mergeCell ref="A2:A4"/>
    <mergeCell ref="B2:B4"/>
    <mergeCell ref="C2:C4"/>
    <mergeCell ref="D2:D4"/>
    <mergeCell ref="E2:H2"/>
    <mergeCell ref="E3:F3"/>
    <mergeCell ref="G3:H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CRONOGRAMA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2020-04-24T18:57:52Z</cp:lastPrinted>
  <dcterms:created xsi:type="dcterms:W3CDTF">2020-03-27T16:07:08Z</dcterms:created>
  <dcterms:modified xsi:type="dcterms:W3CDTF">2020-04-24T18:59:36Z</dcterms:modified>
</cp:coreProperties>
</file>