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 activeTab="1"/>
  </bookViews>
  <sheets>
    <sheet name="PROPOSTA" sheetId="1" r:id="rId1"/>
    <sheet name="CRONOGRAMA" sheetId="3" r:id="rId2"/>
  </sheets>
  <calcPr calcId="125725"/>
</workbook>
</file>

<file path=xl/calcChain.xml><?xml version="1.0" encoding="utf-8"?>
<calcChain xmlns="http://schemas.openxmlformats.org/spreadsheetml/2006/main">
  <c r="C64" i="3"/>
  <c r="L65" s="1"/>
  <c r="C61"/>
  <c r="M62" s="1"/>
  <c r="C59"/>
  <c r="M60" s="1"/>
  <c r="C57"/>
  <c r="M58" s="1"/>
  <c r="C55"/>
  <c r="L56" s="1"/>
  <c r="C52"/>
  <c r="N53" s="1"/>
  <c r="C49"/>
  <c r="N50" s="1"/>
  <c r="C47"/>
  <c r="C44"/>
  <c r="L45" s="1"/>
  <c r="C42"/>
  <c r="N43" s="1"/>
  <c r="C38"/>
  <c r="L39" s="1"/>
  <c r="C36"/>
  <c r="D37" s="1"/>
  <c r="C34"/>
  <c r="O35" s="1"/>
  <c r="C32"/>
  <c r="O33" s="1"/>
  <c r="C30"/>
  <c r="M31" s="1"/>
  <c r="C28"/>
  <c r="N29" s="1"/>
  <c r="C26"/>
  <c r="L27" s="1"/>
  <c r="C23"/>
  <c r="N24" s="1"/>
  <c r="C21"/>
  <c r="O22" s="1"/>
  <c r="C18"/>
  <c r="O19" s="1"/>
  <c r="C16"/>
  <c r="O17" s="1"/>
  <c r="C13"/>
  <c r="I14" s="1"/>
  <c r="C11"/>
  <c r="M12" s="1"/>
  <c r="C9"/>
  <c r="N10" s="1"/>
  <c r="C7"/>
  <c r="N8" s="1"/>
  <c r="C5"/>
  <c r="O6" s="1"/>
  <c r="O65"/>
  <c r="N65"/>
  <c r="K65"/>
  <c r="J65"/>
  <c r="G65"/>
  <c r="F65"/>
  <c r="Q64"/>
  <c r="C63"/>
  <c r="O62"/>
  <c r="H62"/>
  <c r="G62"/>
  <c r="Q61"/>
  <c r="O60"/>
  <c r="L60"/>
  <c r="G60"/>
  <c r="D60"/>
  <c r="Q59"/>
  <c r="O58"/>
  <c r="L58"/>
  <c r="K58"/>
  <c r="H58"/>
  <c r="G58"/>
  <c r="D58"/>
  <c r="Q57"/>
  <c r="O56"/>
  <c r="K56"/>
  <c r="G56"/>
  <c r="Q55"/>
  <c r="I53"/>
  <c r="H53"/>
  <c r="Q52"/>
  <c r="Q49"/>
  <c r="O48"/>
  <c r="N48"/>
  <c r="M48"/>
  <c r="L48"/>
  <c r="K48"/>
  <c r="J48"/>
  <c r="I48"/>
  <c r="H48"/>
  <c r="G48"/>
  <c r="F48"/>
  <c r="E48"/>
  <c r="D48"/>
  <c r="Q47"/>
  <c r="O45"/>
  <c r="N45"/>
  <c r="M45"/>
  <c r="K45"/>
  <c r="J45"/>
  <c r="I45"/>
  <c r="G45"/>
  <c r="F45"/>
  <c r="E45"/>
  <c r="Q44"/>
  <c r="Q42"/>
  <c r="K39"/>
  <c r="J39"/>
  <c r="Q38"/>
  <c r="O37"/>
  <c r="F37"/>
  <c r="N36"/>
  <c r="N37" s="1"/>
  <c r="M36"/>
  <c r="M37" s="1"/>
  <c r="L36"/>
  <c r="K36"/>
  <c r="J36"/>
  <c r="J37" s="1"/>
  <c r="I36"/>
  <c r="I37" s="1"/>
  <c r="H36"/>
  <c r="G36"/>
  <c r="N35"/>
  <c r="M35"/>
  <c r="J35"/>
  <c r="I35"/>
  <c r="F35"/>
  <c r="E35"/>
  <c r="Q34"/>
  <c r="M33"/>
  <c r="L33"/>
  <c r="D33"/>
  <c r="J32"/>
  <c r="J33" s="1"/>
  <c r="I32"/>
  <c r="H32"/>
  <c r="G32"/>
  <c r="G33" s="1"/>
  <c r="F32"/>
  <c r="F33" s="1"/>
  <c r="Q30"/>
  <c r="M29"/>
  <c r="L29"/>
  <c r="G29"/>
  <c r="D29"/>
  <c r="L28"/>
  <c r="K28"/>
  <c r="J28"/>
  <c r="J29" s="1"/>
  <c r="I28"/>
  <c r="I29" s="1"/>
  <c r="H28"/>
  <c r="G28"/>
  <c r="F28"/>
  <c r="F29" s="1"/>
  <c r="E28"/>
  <c r="Q28" s="1"/>
  <c r="K27"/>
  <c r="E27"/>
  <c r="I26"/>
  <c r="H26"/>
  <c r="G26"/>
  <c r="G27" s="1"/>
  <c r="F26"/>
  <c r="Q26" s="1"/>
  <c r="Q23"/>
  <c r="J22"/>
  <c r="I22"/>
  <c r="Q21"/>
  <c r="Q18"/>
  <c r="N17"/>
  <c r="J17"/>
  <c r="F17"/>
  <c r="Q16"/>
  <c r="C15"/>
  <c r="M14"/>
  <c r="K14"/>
  <c r="E14"/>
  <c r="O13"/>
  <c r="N13"/>
  <c r="M13"/>
  <c r="L13"/>
  <c r="L14" s="1"/>
  <c r="K13"/>
  <c r="J13"/>
  <c r="I13"/>
  <c r="H13"/>
  <c r="H14" s="1"/>
  <c r="G13"/>
  <c r="F13"/>
  <c r="E13"/>
  <c r="D13"/>
  <c r="D14" s="1"/>
  <c r="Q11"/>
  <c r="M10"/>
  <c r="L10"/>
  <c r="I10"/>
  <c r="H10"/>
  <c r="E10"/>
  <c r="D10"/>
  <c r="Q9"/>
  <c r="M8"/>
  <c r="L8"/>
  <c r="I8"/>
  <c r="H8"/>
  <c r="E8"/>
  <c r="D8"/>
  <c r="Q7"/>
  <c r="N6"/>
  <c r="M6"/>
  <c r="F6"/>
  <c r="E6"/>
  <c r="Q5"/>
  <c r="I6" l="1"/>
  <c r="G14"/>
  <c r="O14"/>
  <c r="E22"/>
  <c r="M22"/>
  <c r="H33"/>
  <c r="E33"/>
  <c r="N33"/>
  <c r="F39"/>
  <c r="N39"/>
  <c r="D53"/>
  <c r="L53"/>
  <c r="H60"/>
  <c r="K62"/>
  <c r="J6"/>
  <c r="F14"/>
  <c r="S14" s="1"/>
  <c r="J14"/>
  <c r="N14"/>
  <c r="F22"/>
  <c r="N22"/>
  <c r="I33"/>
  <c r="K33"/>
  <c r="G39"/>
  <c r="O39"/>
  <c r="E53"/>
  <c r="M53"/>
  <c r="K60"/>
  <c r="D62"/>
  <c r="L62"/>
  <c r="E65"/>
  <c r="I65"/>
  <c r="M65"/>
  <c r="D65"/>
  <c r="H65"/>
  <c r="F62"/>
  <c r="J62"/>
  <c r="N62"/>
  <c r="E62"/>
  <c r="I62"/>
  <c r="F60"/>
  <c r="J60"/>
  <c r="N60"/>
  <c r="E60"/>
  <c r="I60"/>
  <c r="F58"/>
  <c r="J58"/>
  <c r="N58"/>
  <c r="E58"/>
  <c r="I58"/>
  <c r="C54"/>
  <c r="F56"/>
  <c r="J56"/>
  <c r="N56"/>
  <c r="E56"/>
  <c r="I56"/>
  <c r="M56"/>
  <c r="D56"/>
  <c r="H56"/>
  <c r="G53"/>
  <c r="K53"/>
  <c r="O53"/>
  <c r="C51"/>
  <c r="F53"/>
  <c r="J53"/>
  <c r="D50"/>
  <c r="H50"/>
  <c r="L50"/>
  <c r="G50"/>
  <c r="K50"/>
  <c r="O50"/>
  <c r="E50"/>
  <c r="I50"/>
  <c r="M50"/>
  <c r="F50"/>
  <c r="J50"/>
  <c r="D45"/>
  <c r="H45"/>
  <c r="D43"/>
  <c r="S43" s="1"/>
  <c r="H43"/>
  <c r="L43"/>
  <c r="E43"/>
  <c r="I43"/>
  <c r="M43"/>
  <c r="G43"/>
  <c r="K43"/>
  <c r="O43"/>
  <c r="C40"/>
  <c r="F43"/>
  <c r="J43"/>
  <c r="E39"/>
  <c r="I39"/>
  <c r="M39"/>
  <c r="D39"/>
  <c r="H39"/>
  <c r="H37"/>
  <c r="L37"/>
  <c r="E37"/>
  <c r="G37"/>
  <c r="S37" s="1"/>
  <c r="K37"/>
  <c r="D35"/>
  <c r="S35" s="1"/>
  <c r="H35"/>
  <c r="L35"/>
  <c r="G35"/>
  <c r="K35"/>
  <c r="G31"/>
  <c r="K31"/>
  <c r="O31"/>
  <c r="F31"/>
  <c r="J31"/>
  <c r="N31"/>
  <c r="D31"/>
  <c r="H31"/>
  <c r="L31"/>
  <c r="E31"/>
  <c r="I31"/>
  <c r="K29"/>
  <c r="O29"/>
  <c r="H29"/>
  <c r="D27"/>
  <c r="J27"/>
  <c r="N27"/>
  <c r="C25"/>
  <c r="I27"/>
  <c r="H27"/>
  <c r="M27"/>
  <c r="O27"/>
  <c r="F27"/>
  <c r="D24"/>
  <c r="H24"/>
  <c r="L24"/>
  <c r="C20"/>
  <c r="G24"/>
  <c r="K24"/>
  <c r="O24"/>
  <c r="E24"/>
  <c r="I24"/>
  <c r="M24"/>
  <c r="F24"/>
  <c r="S24" s="1"/>
  <c r="J24"/>
  <c r="D22"/>
  <c r="H22"/>
  <c r="L22"/>
  <c r="G22"/>
  <c r="K22"/>
  <c r="E19"/>
  <c r="I19"/>
  <c r="M19"/>
  <c r="D19"/>
  <c r="H19"/>
  <c r="L19"/>
  <c r="F19"/>
  <c r="J19"/>
  <c r="N19"/>
  <c r="G19"/>
  <c r="K19"/>
  <c r="E17"/>
  <c r="I17"/>
  <c r="M17"/>
  <c r="D17"/>
  <c r="H17"/>
  <c r="L17"/>
  <c r="G17"/>
  <c r="K17"/>
  <c r="D12"/>
  <c r="H12"/>
  <c r="L12"/>
  <c r="G12"/>
  <c r="K12"/>
  <c r="O12"/>
  <c r="F12"/>
  <c r="J12"/>
  <c r="N12"/>
  <c r="E12"/>
  <c r="I12"/>
  <c r="G10"/>
  <c r="K10"/>
  <c r="O10"/>
  <c r="F10"/>
  <c r="J10"/>
  <c r="C4"/>
  <c r="G8"/>
  <c r="K8"/>
  <c r="O8"/>
  <c r="F8"/>
  <c r="J8"/>
  <c r="H6"/>
  <c r="L6"/>
  <c r="D6"/>
  <c r="G6"/>
  <c r="K6"/>
  <c r="S33"/>
  <c r="Q13"/>
  <c r="Q32"/>
  <c r="Q36"/>
  <c r="E29"/>
  <c r="S22" l="1"/>
  <c r="S31"/>
  <c r="S10"/>
  <c r="S27"/>
  <c r="S39"/>
  <c r="S8"/>
  <c r="S12"/>
  <c r="O66"/>
  <c r="F66"/>
  <c r="L66"/>
  <c r="E66"/>
  <c r="J66"/>
  <c r="N66"/>
  <c r="C70"/>
  <c r="H66"/>
  <c r="M66"/>
  <c r="I66"/>
  <c r="S19"/>
  <c r="S17"/>
  <c r="G66"/>
  <c r="K66"/>
  <c r="S6"/>
  <c r="D66"/>
  <c r="S29"/>
  <c r="O68" l="1"/>
  <c r="I48" i="1" l="1"/>
  <c r="J48"/>
  <c r="H48"/>
  <c r="J47"/>
  <c r="I47"/>
  <c r="H47"/>
  <c r="I44"/>
  <c r="J44"/>
  <c r="H44"/>
  <c r="I38"/>
  <c r="J38"/>
  <c r="I46"/>
  <c r="H46"/>
  <c r="G46"/>
  <c r="G41"/>
  <c r="H41"/>
  <c r="I41"/>
  <c r="G42"/>
  <c r="H42"/>
  <c r="I42"/>
  <c r="G43"/>
  <c r="H43"/>
  <c r="J43" s="1"/>
  <c r="I43"/>
  <c r="I40"/>
  <c r="J40" s="1"/>
  <c r="H40"/>
  <c r="G40"/>
  <c r="I37"/>
  <c r="H37"/>
  <c r="H38" s="1"/>
  <c r="G37"/>
  <c r="G34"/>
  <c r="H34"/>
  <c r="I34"/>
  <c r="I33"/>
  <c r="H33"/>
  <c r="G33"/>
  <c r="G31"/>
  <c r="H31"/>
  <c r="J31" s="1"/>
  <c r="I31"/>
  <c r="I30"/>
  <c r="I35" s="1"/>
  <c r="H30"/>
  <c r="G30"/>
  <c r="G21"/>
  <c r="H21"/>
  <c r="J21" s="1"/>
  <c r="I21"/>
  <c r="G22"/>
  <c r="H22"/>
  <c r="I22"/>
  <c r="G23"/>
  <c r="H23"/>
  <c r="I23"/>
  <c r="I27" s="1"/>
  <c r="G24"/>
  <c r="H24"/>
  <c r="J24" s="1"/>
  <c r="I24"/>
  <c r="G25"/>
  <c r="H25"/>
  <c r="J25" s="1"/>
  <c r="I25"/>
  <c r="G26"/>
  <c r="H26"/>
  <c r="J26" s="1"/>
  <c r="I26"/>
  <c r="I20"/>
  <c r="H20"/>
  <c r="G20"/>
  <c r="G17"/>
  <c r="H17"/>
  <c r="I17"/>
  <c r="I16"/>
  <c r="H16"/>
  <c r="H18" s="1"/>
  <c r="G16"/>
  <c r="G12"/>
  <c r="G13"/>
  <c r="H13"/>
  <c r="I13"/>
  <c r="I12"/>
  <c r="H12"/>
  <c r="H14" s="1"/>
  <c r="H6"/>
  <c r="I6"/>
  <c r="H7"/>
  <c r="I7"/>
  <c r="H8"/>
  <c r="I8"/>
  <c r="H9"/>
  <c r="I9"/>
  <c r="I5"/>
  <c r="H5"/>
  <c r="G6"/>
  <c r="G7"/>
  <c r="G8"/>
  <c r="G9"/>
  <c r="G5"/>
  <c r="H10" l="1"/>
  <c r="I10"/>
  <c r="H35"/>
  <c r="J9"/>
  <c r="I14"/>
  <c r="J17"/>
  <c r="J20"/>
  <c r="J22"/>
  <c r="J30"/>
  <c r="J34"/>
  <c r="J41"/>
  <c r="J27"/>
  <c r="J35"/>
  <c r="H27"/>
  <c r="I18"/>
  <c r="J37"/>
  <c r="J46"/>
  <c r="J12"/>
  <c r="J14" s="1"/>
  <c r="J13"/>
  <c r="J16"/>
  <c r="J18" s="1"/>
  <c r="J23"/>
  <c r="J33"/>
  <c r="J42"/>
  <c r="J5"/>
  <c r="J10" s="1"/>
  <c r="J8"/>
  <c r="J6"/>
  <c r="J7"/>
</calcChain>
</file>

<file path=xl/sharedStrings.xml><?xml version="1.0" encoding="utf-8"?>
<sst xmlns="http://schemas.openxmlformats.org/spreadsheetml/2006/main" count="194" uniqueCount="138">
  <si>
    <t>PROPOSTA COM VALORES UNITÁRIOS E TOTAIS</t>
  </si>
  <si>
    <t>Item</t>
  </si>
  <si>
    <t>Descrição</t>
  </si>
  <si>
    <t>Quant.</t>
  </si>
  <si>
    <t>Und.</t>
  </si>
  <si>
    <t>Valor Unitário (R$)</t>
  </si>
  <si>
    <t>Valor Total (R$)</t>
  </si>
  <si>
    <t>Mão de Obra</t>
  </si>
  <si>
    <t>Material</t>
  </si>
  <si>
    <t>Total</t>
  </si>
  <si>
    <t>SERVIÇOS INICIAIS</t>
  </si>
  <si>
    <t xml:space="preserve">1.1 </t>
  </si>
  <si>
    <t>PLACA DE OBRA (PARA CONSTRUCAO CIVIL) EM CHAPA GALVANIZADA *N. 22*, DE *2,0 X 1,125* M</t>
  </si>
  <si>
    <t>M²</t>
  </si>
  <si>
    <t xml:space="preserve">1.2 </t>
  </si>
  <si>
    <t>CANTEIRO DE OBRA - TIPO 1</t>
  </si>
  <si>
    <t>UNIDADE</t>
  </si>
  <si>
    <t xml:space="preserve">1.3 </t>
  </si>
  <si>
    <t>ADMINISTRAÇÃO DE OBRA - TIPO 1</t>
  </si>
  <si>
    <t>%</t>
  </si>
  <si>
    <t xml:space="preserve">1.4 </t>
  </si>
  <si>
    <t>ENTRADA PROVISORIA DE ENERGIA ELETRICA AEREA TRIFASICA 40A EM POSTE MADEIRA</t>
  </si>
  <si>
    <t>UN</t>
  </si>
  <si>
    <t xml:space="preserve">1.5 </t>
  </si>
  <si>
    <t>LIGAÇÃO DE ÁGUA</t>
  </si>
  <si>
    <t>SUBTOTAL</t>
  </si>
  <si>
    <t>SERRALHERIA</t>
  </si>
  <si>
    <t xml:space="preserve">2.1 </t>
  </si>
  <si>
    <t>ESCADA DE MARINHEIRO AÇO INOX - 4,50 M</t>
  </si>
  <si>
    <t xml:space="preserve">2.2 </t>
  </si>
  <si>
    <t>INSTALAÇÃO TAMPA METÁLICA CIRCULAR AÇO INOX- ENTRADA DE RESERVATORIO</t>
  </si>
  <si>
    <t>MOVIMENTOS DE TERRA - AJUSTE DE TALUDE</t>
  </si>
  <si>
    <t xml:space="preserve">3.1 </t>
  </si>
  <si>
    <t>ESCAVACAO MECANICA PARA ACERTO DE TALUDES, EM MATERIAL DE 1A CATEGORIA, COM ESCAVADEIRA HIDRAULICA</t>
  </si>
  <si>
    <t>M³</t>
  </si>
  <si>
    <t xml:space="preserve">3.2 </t>
  </si>
  <si>
    <t>TRANSPORTE COM CAMINHÃO BASCULANTE DE 10 M3, EM VIA URBANA EM LEITO NATURAL (UNIDADE: M3XKM). AF_04/2016</t>
  </si>
  <si>
    <t>M3XKM</t>
  </si>
  <si>
    <t>TRATAMENTO DE PATOLOGIA</t>
  </si>
  <si>
    <t xml:space="preserve">4.1 </t>
  </si>
  <si>
    <t>COTAÇÃO - TRATAMENTO DE JUNTA DE DILATAÇÃO</t>
  </si>
  <si>
    <t>M</t>
  </si>
  <si>
    <t xml:space="preserve">4.2 </t>
  </si>
  <si>
    <t>TRATAMENTO DE ARMADURA EXPOSTAS</t>
  </si>
  <si>
    <t xml:space="preserve">4.3 </t>
  </si>
  <si>
    <t>PINTURA DE PEÇAS METÁLICAS</t>
  </si>
  <si>
    <t xml:space="preserve">4.4 </t>
  </si>
  <si>
    <t>TRATAMENTO DE FISSURAS INTERNAS</t>
  </si>
  <si>
    <t>4.5</t>
  </si>
  <si>
    <t>TRATAMENTO DE JUNTA DE CONCRETAGEM</t>
  </si>
  <si>
    <t xml:space="preserve">4.6 </t>
  </si>
  <si>
    <t>IMPERMEABILIZAÇÃO DE SUPERFÍCIE DE CONCRETO</t>
  </si>
  <si>
    <t xml:space="preserve">4.7 </t>
  </si>
  <si>
    <t>RECUPERAÇÃO DE PONTOS LOCALIZADOS</t>
  </si>
  <si>
    <t>PTs</t>
  </si>
  <si>
    <t>MONTAGEM DE ANDAIMES</t>
  </si>
  <si>
    <t xml:space="preserve">5.1 </t>
  </si>
  <si>
    <t>ANDAIME FACHADEIRO</t>
  </si>
  <si>
    <t xml:space="preserve">5.1.1 </t>
  </si>
  <si>
    <t>LOCACAO DE ANDAIME METALICO TIPO FACHADEIRO, LARGURA DE 1,20 M, ALTURA POR PECA DE 2,0 M, INCLUINDO SAPATAS E ITENS NECESSARIOS A INSTALACAO</t>
  </si>
  <si>
    <t>M²/MÊS</t>
  </si>
  <si>
    <t xml:space="preserve">5.1.2 </t>
  </si>
  <si>
    <t>MONTAGEM E DESMONTAGEM DE ANDAIME MODULAR FACHADEIRO, COM PISO METÁLICO, PARA EDIFICAÇÕES COM MÚLTIPLOS PAVIMENTOS (EXCLUSIVE ANDAIME E LIMPEZA). AF_11/2017</t>
  </si>
  <si>
    <t xml:space="preserve">5.2 </t>
  </si>
  <si>
    <t>ANDAIMES TUBULARES</t>
  </si>
  <si>
    <t xml:space="preserve">5.2.1 </t>
  </si>
  <si>
    <t xml:space="preserve">5.2.2 </t>
  </si>
  <si>
    <r>
      <t xml:space="preserve">MONTAGEM E DESMONTAGEM DE ANDAIME TUBULAR TIPO </t>
    </r>
    <r>
      <rPr>
        <sz val="10"/>
        <color rgb="FF000000"/>
        <rFont val="Arial"/>
        <family val="2"/>
      </rPr>
      <t>“</t>
    </r>
    <r>
      <rPr>
        <sz val="10"/>
        <color rgb="FF000000"/>
        <rFont val="Arial Narrow"/>
        <family val="2"/>
      </rPr>
      <t>TORRE</t>
    </r>
    <r>
      <rPr>
        <sz val="10"/>
        <color rgb="FF000000"/>
        <rFont val="Arial"/>
        <family val="2"/>
      </rPr>
      <t>”</t>
    </r>
    <r>
      <rPr>
        <sz val="10"/>
        <color rgb="FF000000"/>
        <rFont val="Arial Narrow"/>
        <family val="2"/>
      </rPr>
      <t xml:space="preserve"> (EXCLUSIVE ANDAIME E LIMPEZA). AF_11/2017</t>
    </r>
  </si>
  <si>
    <t>SERVIÇO DE SEGURANÇA</t>
  </si>
  <si>
    <t xml:space="preserve">6.1 </t>
  </si>
  <si>
    <t>COTAÇÃO - SERVIÇOS ESPECIALIZADOS DE SEGURANÇA - AMBIENTE CONFINADO</t>
  </si>
  <si>
    <t>MESES</t>
  </si>
  <si>
    <t>PINTURA EXTERNA DO RESERVATÓRIO (PAREDES, CÚPULAS E LOGOTIPIA)</t>
  </si>
  <si>
    <t xml:space="preserve">7.1 </t>
  </si>
  <si>
    <t>LIMPEZA/PREPARO SUPERFICIE CONCRETO P/PINTURA</t>
  </si>
  <si>
    <t xml:space="preserve">7.2 </t>
  </si>
  <si>
    <t>APLICAÇÃO DE FUNDO SELADOR ACRÍLICO EM PAREDES, UMA DEMÃO. AF_06/2014</t>
  </si>
  <si>
    <t xml:space="preserve">7.3 </t>
  </si>
  <si>
    <t>APLICAÇÃO MANUAL DE PINTURA COM TINTA LÁTEX ACRÍLICA EM PAREDES, DUAS DEMÃOS. AF_06/2014</t>
  </si>
  <si>
    <t xml:space="preserve">7.4 </t>
  </si>
  <si>
    <t>APLICAÇÃO MANUAL DE PINTURA COM TINTA LÁTEX ACRÍLICA EM TETO, DUAS DEMÃOS. AF_06/2014</t>
  </si>
  <si>
    <t>SERVIÇO FINAL</t>
  </si>
  <si>
    <t xml:space="preserve">8.1 </t>
  </si>
  <si>
    <t>DESMOBILIZAÇÃO - TIPO 1</t>
  </si>
  <si>
    <t>SERVIÇO</t>
  </si>
  <si>
    <t>TOTAIS</t>
  </si>
  <si>
    <t>ITEM</t>
  </si>
  <si>
    <t>DESCRIÇÃO</t>
  </si>
  <si>
    <t>MÊS 1</t>
  </si>
  <si>
    <t>MÊS 2</t>
  </si>
  <si>
    <t>MÊS 3</t>
  </si>
  <si>
    <t>SEM 1</t>
  </si>
  <si>
    <t>SEM 2</t>
  </si>
  <si>
    <t>SEM 3</t>
  </si>
  <si>
    <t>SEM 4</t>
  </si>
  <si>
    <t>SERVIÇOS PRELIMINARES</t>
  </si>
  <si>
    <t>1.1</t>
  </si>
  <si>
    <t>1.2</t>
  </si>
  <si>
    <t>CANTEIRO DE OBRAS</t>
  </si>
  <si>
    <t>1.3</t>
  </si>
  <si>
    <t>ADMINISTRAÇÃO LOCAL DE OBRA</t>
  </si>
  <si>
    <t>1.4</t>
  </si>
  <si>
    <t>1.5</t>
  </si>
  <si>
    <t>LIGAÇÃO DE ÁGUA - COMUSA</t>
  </si>
  <si>
    <t>2.1</t>
  </si>
  <si>
    <t>ESCADA MARINHEIRO - AÇO INOX - COMPRIMENTO 4,50 m</t>
  </si>
  <si>
    <t>2.2</t>
  </si>
  <si>
    <t>INSTALAÇÃO TAMPA METÁLICA CIRCULAR AÇO INOX</t>
  </si>
  <si>
    <t>3.1</t>
  </si>
  <si>
    <t>3.2</t>
  </si>
  <si>
    <t>4.1</t>
  </si>
  <si>
    <t xml:space="preserve">TRATAMENDO DA JUNTA DE DILATAÇÃO </t>
  </si>
  <si>
    <t>4.2</t>
  </si>
  <si>
    <t>TRATAMENTO DE ARMADURAS EXPOSTAS</t>
  </si>
  <si>
    <t>4.3</t>
  </si>
  <si>
    <t>4.4</t>
  </si>
  <si>
    <t>4.6</t>
  </si>
  <si>
    <t>IMPERMEABILIZACAO DE SUPERFICIE DE CONCRETO</t>
  </si>
  <si>
    <t>4.7</t>
  </si>
  <si>
    <t>5.1</t>
  </si>
  <si>
    <t>5.1.1</t>
  </si>
  <si>
    <t>5.1.2</t>
  </si>
  <si>
    <t>5.2</t>
  </si>
  <si>
    <t xml:space="preserve">ANDAIME TUBULAR </t>
  </si>
  <si>
    <t>5.2.1</t>
  </si>
  <si>
    <t>ANDAIME TIPO TUBULAR</t>
  </si>
  <si>
    <t>5.2.2</t>
  </si>
  <si>
    <t>MONTAGEM E DESMONTAGEM DE ANDAIME TUBULAR TIPO TORRE (EXCLUSIVE ANDAIME E LIMPEZA). AF_11/2017</t>
  </si>
  <si>
    <t>6.1</t>
  </si>
  <si>
    <t>PINTURA EXTERNA DO RESERVATÓRIO - PAREDES CÚPULAS E LOGOTIPIA</t>
  </si>
  <si>
    <t>7.1</t>
  </si>
  <si>
    <t>7.2</t>
  </si>
  <si>
    <t>7.3</t>
  </si>
  <si>
    <t>7.4</t>
  </si>
  <si>
    <t>SERVIÇOS FINAIS</t>
  </si>
  <si>
    <t>8.1</t>
  </si>
  <si>
    <t>DESMOBILIZAÇÃO DO TERRENO</t>
  </si>
  <si>
    <t>TOTAL :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</si>
</sst>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Arial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2" tint="-0.249977111117893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4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8" fillId="5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0" fontId="8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10" fontId="9" fillId="5" borderId="0" xfId="0" applyNumberFormat="1" applyFont="1" applyFill="1" applyAlignment="1">
      <alignment wrapText="1"/>
    </xf>
    <xf numFmtId="43" fontId="9" fillId="5" borderId="0" xfId="0" applyNumberFormat="1" applyFont="1" applyFill="1" applyAlignment="1">
      <alignment wrapText="1"/>
    </xf>
    <xf numFmtId="165" fontId="8" fillId="5" borderId="0" xfId="0" applyNumberFormat="1" applyFont="1" applyFill="1" applyAlignment="1">
      <alignment wrapText="1"/>
    </xf>
    <xf numFmtId="165" fontId="9" fillId="5" borderId="0" xfId="0" applyNumberFormat="1" applyFont="1" applyFill="1" applyAlignment="1">
      <alignment wrapText="1"/>
    </xf>
    <xf numFmtId="9" fontId="9" fillId="5" borderId="0" xfId="0" applyNumberFormat="1" applyFont="1" applyFill="1" applyAlignment="1">
      <alignment wrapText="1"/>
    </xf>
    <xf numFmtId="0" fontId="8" fillId="5" borderId="75" xfId="0" applyFont="1" applyFill="1" applyBorder="1" applyAlignment="1">
      <alignment horizontal="center" vertical="center" wrapText="1"/>
    </xf>
    <xf numFmtId="0" fontId="8" fillId="5" borderId="73" xfId="0" applyFont="1" applyFill="1" applyBorder="1" applyAlignment="1">
      <alignment horizontal="center" vertical="center" wrapText="1"/>
    </xf>
    <xf numFmtId="0" fontId="8" fillId="5" borderId="76" xfId="0" applyFont="1" applyFill="1" applyBorder="1" applyAlignment="1">
      <alignment horizontal="center" vertical="center" wrapText="1"/>
    </xf>
    <xf numFmtId="0" fontId="8" fillId="5" borderId="77" xfId="0" applyFont="1" applyFill="1" applyBorder="1" applyAlignment="1">
      <alignment horizontal="center" vertical="center" wrapText="1"/>
    </xf>
    <xf numFmtId="0" fontId="8" fillId="5" borderId="78" xfId="0" applyFont="1" applyFill="1" applyBorder="1" applyAlignment="1">
      <alignment horizontal="center" vertical="center" wrapText="1"/>
    </xf>
    <xf numFmtId="44" fontId="9" fillId="5" borderId="0" xfId="0" applyNumberFormat="1" applyFont="1" applyFill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165" fontId="12" fillId="8" borderId="15" xfId="1" applyNumberFormat="1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 applyProtection="1">
      <alignment horizontal="center" vertical="center" wrapText="1"/>
    </xf>
    <xf numFmtId="0" fontId="13" fillId="0" borderId="19" xfId="0" quotePrefix="1" applyFont="1" applyFill="1" applyBorder="1" applyAlignment="1" applyProtection="1">
      <alignment horizontal="center" vertical="center" wrapText="1"/>
    </xf>
    <xf numFmtId="165" fontId="13" fillId="5" borderId="20" xfId="1" applyNumberFormat="1" applyFont="1" applyFill="1" applyBorder="1" applyAlignment="1" applyProtection="1">
      <alignment horizontal="center" vertical="center" wrapText="1"/>
    </xf>
    <xf numFmtId="9" fontId="8" fillId="10" borderId="21" xfId="2" applyFont="1" applyFill="1" applyBorder="1" applyAlignment="1">
      <alignment horizontal="center" vertical="center" wrapText="1"/>
    </xf>
    <xf numFmtId="9" fontId="8" fillId="5" borderId="22" xfId="2" applyFont="1" applyFill="1" applyBorder="1" applyAlignment="1">
      <alignment horizontal="center" vertical="center" wrapText="1"/>
    </xf>
    <xf numFmtId="9" fontId="8" fillId="5" borderId="23" xfId="2" applyFont="1" applyFill="1" applyBorder="1" applyAlignment="1">
      <alignment horizontal="center" vertical="center" wrapText="1"/>
    </xf>
    <xf numFmtId="9" fontId="8" fillId="5" borderId="21" xfId="2" applyFont="1" applyFill="1" applyBorder="1" applyAlignment="1">
      <alignment horizontal="center" vertical="center" wrapText="1"/>
    </xf>
    <xf numFmtId="9" fontId="8" fillId="5" borderId="24" xfId="2" applyFont="1" applyFill="1" applyBorder="1" applyAlignment="1">
      <alignment horizontal="center" vertical="center" wrapText="1"/>
    </xf>
    <xf numFmtId="9" fontId="8" fillId="5" borderId="25" xfId="2" applyFont="1" applyFill="1" applyBorder="1" applyAlignment="1">
      <alignment horizontal="center" vertical="center" wrapText="1"/>
    </xf>
    <xf numFmtId="0" fontId="13" fillId="0" borderId="26" xfId="0" quotePrefix="1" applyFont="1" applyFill="1" applyBorder="1" applyAlignment="1" applyProtection="1">
      <alignment horizontal="center" vertical="center" wrapText="1"/>
    </xf>
    <xf numFmtId="0" fontId="13" fillId="0" borderId="27" xfId="0" quotePrefix="1" applyFont="1" applyFill="1" applyBorder="1" applyAlignment="1" applyProtection="1">
      <alignment horizontal="center" vertical="center" wrapText="1"/>
    </xf>
    <xf numFmtId="165" fontId="13" fillId="5" borderId="28" xfId="1" applyNumberFormat="1" applyFont="1" applyFill="1" applyBorder="1" applyAlignment="1" applyProtection="1">
      <alignment horizontal="center" vertical="center" wrapText="1"/>
    </xf>
    <xf numFmtId="165" fontId="11" fillId="11" borderId="29" xfId="1" applyNumberFormat="1" applyFont="1" applyFill="1" applyBorder="1" applyAlignment="1">
      <alignment horizontal="center" vertical="center" wrapText="1"/>
    </xf>
    <xf numFmtId="164" fontId="8" fillId="5" borderId="30" xfId="1" applyNumberFormat="1" applyFont="1" applyFill="1" applyBorder="1" applyAlignment="1">
      <alignment horizontal="center" vertical="center" wrapText="1"/>
    </xf>
    <xf numFmtId="164" fontId="8" fillId="5" borderId="31" xfId="1" applyNumberFormat="1" applyFont="1" applyFill="1" applyBorder="1" applyAlignment="1">
      <alignment horizontal="center" vertical="center" wrapText="1"/>
    </xf>
    <xf numFmtId="164" fontId="8" fillId="5" borderId="32" xfId="1" applyNumberFormat="1" applyFont="1" applyFill="1" applyBorder="1" applyAlignment="1">
      <alignment horizontal="center" vertical="center" wrapText="1"/>
    </xf>
    <xf numFmtId="164" fontId="8" fillId="5" borderId="33" xfId="1" applyNumberFormat="1" applyFont="1" applyFill="1" applyBorder="1" applyAlignment="1">
      <alignment horizontal="center" vertical="center" wrapText="1"/>
    </xf>
    <xf numFmtId="164" fontId="8" fillId="5" borderId="34" xfId="1" applyNumberFormat="1" applyFont="1" applyFill="1" applyBorder="1" applyAlignment="1">
      <alignment horizontal="center" vertical="center" wrapText="1"/>
    </xf>
    <xf numFmtId="9" fontId="8" fillId="10" borderId="29" xfId="2" applyFont="1" applyFill="1" applyBorder="1" applyAlignment="1">
      <alignment horizontal="center" vertical="center" wrapText="1"/>
    </xf>
    <xf numFmtId="9" fontId="8" fillId="5" borderId="35" xfId="2" applyFont="1" applyFill="1" applyBorder="1" applyAlignment="1">
      <alignment horizontal="center" vertical="center" wrapText="1"/>
    </xf>
    <xf numFmtId="9" fontId="8" fillId="5" borderId="36" xfId="2" applyFont="1" applyFill="1" applyBorder="1" applyAlignment="1">
      <alignment horizontal="center" vertical="center" wrapText="1"/>
    </xf>
    <xf numFmtId="9" fontId="8" fillId="5" borderId="29" xfId="2" applyFont="1" applyFill="1" applyBorder="1" applyAlignment="1">
      <alignment horizontal="center" vertical="center" wrapText="1"/>
    </xf>
    <xf numFmtId="9" fontId="8" fillId="5" borderId="37" xfId="2" applyFont="1" applyFill="1" applyBorder="1" applyAlignment="1">
      <alignment horizontal="center" vertical="center" wrapText="1"/>
    </xf>
    <xf numFmtId="9" fontId="8" fillId="5" borderId="38" xfId="2" applyFont="1" applyFill="1" applyBorder="1" applyAlignment="1">
      <alignment horizontal="center" vertical="center" wrapText="1"/>
    </xf>
    <xf numFmtId="164" fontId="8" fillId="5" borderId="35" xfId="1" applyNumberFormat="1" applyFont="1" applyFill="1" applyBorder="1" applyAlignment="1">
      <alignment horizontal="center" vertical="center" wrapText="1"/>
    </xf>
    <xf numFmtId="164" fontId="8" fillId="5" borderId="36" xfId="1" applyNumberFormat="1" applyFont="1" applyFill="1" applyBorder="1" applyAlignment="1">
      <alignment horizontal="center" vertical="center" wrapText="1"/>
    </xf>
    <xf numFmtId="164" fontId="8" fillId="5" borderId="29" xfId="1" applyNumberFormat="1" applyFont="1" applyFill="1" applyBorder="1" applyAlignment="1">
      <alignment horizontal="center" vertical="center" wrapText="1"/>
    </xf>
    <xf numFmtId="164" fontId="8" fillId="5" borderId="37" xfId="1" applyNumberFormat="1" applyFont="1" applyFill="1" applyBorder="1" applyAlignment="1">
      <alignment horizontal="center" vertical="center" wrapText="1"/>
    </xf>
    <xf numFmtId="164" fontId="8" fillId="5" borderId="38" xfId="1" applyNumberFormat="1" applyFont="1" applyFill="1" applyBorder="1" applyAlignment="1">
      <alignment horizontal="center" vertical="center" wrapText="1"/>
    </xf>
    <xf numFmtId="164" fontId="8" fillId="5" borderId="39" xfId="1" applyNumberFormat="1" applyFont="1" applyFill="1" applyBorder="1" applyAlignment="1">
      <alignment horizontal="center" vertical="center" wrapText="1"/>
    </xf>
    <xf numFmtId="164" fontId="8" fillId="5" borderId="40" xfId="1" applyNumberFormat="1" applyFont="1" applyFill="1" applyBorder="1" applyAlignment="1">
      <alignment horizontal="center" vertical="center" wrapText="1"/>
    </xf>
    <xf numFmtId="164" fontId="8" fillId="5" borderId="41" xfId="1" applyNumberFormat="1" applyFont="1" applyFill="1" applyBorder="1" applyAlignment="1">
      <alignment horizontal="center" vertical="center" wrapText="1"/>
    </xf>
    <xf numFmtId="164" fontId="8" fillId="5" borderId="42" xfId="1" applyNumberFormat="1" applyFont="1" applyFill="1" applyBorder="1" applyAlignment="1">
      <alignment horizontal="center" vertical="center" wrapText="1"/>
    </xf>
    <xf numFmtId="164" fontId="8" fillId="5" borderId="43" xfId="1" applyNumberFormat="1" applyFont="1" applyFill="1" applyBorder="1" applyAlignment="1">
      <alignment horizontal="center" vertical="center" wrapText="1"/>
    </xf>
    <xf numFmtId="10" fontId="8" fillId="10" borderId="41" xfId="2" applyNumberFormat="1" applyFont="1" applyFill="1" applyBorder="1" applyAlignment="1">
      <alignment horizontal="center" vertical="center" wrapText="1"/>
    </xf>
    <xf numFmtId="10" fontId="8" fillId="10" borderId="39" xfId="2" applyNumberFormat="1" applyFont="1" applyFill="1" applyBorder="1" applyAlignment="1">
      <alignment horizontal="center" vertical="center" wrapText="1"/>
    </xf>
    <xf numFmtId="10" fontId="8" fillId="10" borderId="40" xfId="2" applyNumberFormat="1" applyFont="1" applyFill="1" applyBorder="1" applyAlignment="1">
      <alignment horizontal="center" vertical="center" wrapText="1"/>
    </xf>
    <xf numFmtId="10" fontId="8" fillId="10" borderId="42" xfId="2" applyNumberFormat="1" applyFont="1" applyFill="1" applyBorder="1" applyAlignment="1">
      <alignment horizontal="center" vertical="center" wrapText="1"/>
    </xf>
    <xf numFmtId="10" fontId="8" fillId="10" borderId="43" xfId="2" applyNumberFormat="1" applyFont="1" applyFill="1" applyBorder="1" applyAlignment="1">
      <alignment horizontal="center" vertical="center" wrapText="1"/>
    </xf>
    <xf numFmtId="165" fontId="13" fillId="0" borderId="44" xfId="0" quotePrefix="1" applyNumberFormat="1" applyFont="1" applyFill="1" applyBorder="1" applyAlignment="1" applyProtection="1">
      <alignment horizontal="center" vertical="center" wrapText="1"/>
    </xf>
    <xf numFmtId="165" fontId="13" fillId="0" borderId="45" xfId="0" quotePrefix="1" applyNumberFormat="1" applyFont="1" applyFill="1" applyBorder="1" applyAlignment="1" applyProtection="1">
      <alignment horizontal="center" vertical="center" wrapText="1"/>
    </xf>
    <xf numFmtId="165" fontId="13" fillId="5" borderId="17" xfId="1" applyNumberFormat="1" applyFont="1" applyFill="1" applyBorder="1" applyAlignment="1" applyProtection="1">
      <alignment horizontal="center" vertical="center" wrapText="1"/>
    </xf>
    <xf numFmtId="165" fontId="11" fillId="11" borderId="46" xfId="1" applyNumberFormat="1" applyFont="1" applyFill="1" applyBorder="1" applyAlignment="1">
      <alignment horizontal="center" vertical="center" wrapText="1"/>
    </xf>
    <xf numFmtId="165" fontId="11" fillId="11" borderId="47" xfId="1" applyNumberFormat="1" applyFont="1" applyFill="1" applyBorder="1" applyAlignment="1">
      <alignment horizontal="center" vertical="center" wrapText="1"/>
    </xf>
    <xf numFmtId="165" fontId="11" fillId="11" borderId="48" xfId="1" applyNumberFormat="1" applyFont="1" applyFill="1" applyBorder="1" applyAlignment="1">
      <alignment horizontal="center" vertical="center" wrapText="1"/>
    </xf>
    <xf numFmtId="165" fontId="11" fillId="11" borderId="49" xfId="1" applyNumberFormat="1" applyFont="1" applyFill="1" applyBorder="1" applyAlignment="1">
      <alignment horizontal="center" vertical="center" wrapText="1"/>
    </xf>
    <xf numFmtId="165" fontId="11" fillId="11" borderId="50" xfId="1" applyNumberFormat="1" applyFont="1" applyFill="1" applyBorder="1" applyAlignment="1">
      <alignment horizontal="center" vertical="center" wrapText="1"/>
    </xf>
    <xf numFmtId="0" fontId="11" fillId="9" borderId="51" xfId="0" applyFont="1" applyFill="1" applyBorder="1" applyAlignment="1" applyProtection="1">
      <alignment horizontal="center" vertical="center" wrapText="1"/>
    </xf>
    <xf numFmtId="165" fontId="12" fillId="8" borderId="28" xfId="1" applyNumberFormat="1" applyFont="1" applyFill="1" applyBorder="1" applyAlignment="1" applyProtection="1">
      <alignment horizontal="center" vertical="center" wrapText="1"/>
    </xf>
    <xf numFmtId="9" fontId="8" fillId="10" borderId="24" xfId="2" applyFont="1" applyFill="1" applyBorder="1" applyAlignment="1">
      <alignment horizontal="center" vertical="center" wrapText="1"/>
    </xf>
    <xf numFmtId="165" fontId="11" fillId="11" borderId="37" xfId="1" applyNumberFormat="1" applyFont="1" applyFill="1" applyBorder="1" applyAlignment="1">
      <alignment horizontal="center" vertical="center" wrapText="1"/>
    </xf>
    <xf numFmtId="164" fontId="8" fillId="5" borderId="52" xfId="1" applyNumberFormat="1" applyFont="1" applyFill="1" applyBorder="1" applyAlignment="1">
      <alignment horizontal="center" vertical="center" wrapText="1"/>
    </xf>
    <xf numFmtId="164" fontId="8" fillId="5" borderId="53" xfId="1" applyNumberFormat="1" applyFont="1" applyFill="1" applyBorder="1" applyAlignment="1">
      <alignment horizontal="center" vertical="center" wrapText="1"/>
    </xf>
    <xf numFmtId="164" fontId="8" fillId="5" borderId="54" xfId="1" applyNumberFormat="1" applyFont="1" applyFill="1" applyBorder="1" applyAlignment="1">
      <alignment horizontal="center" vertical="center" wrapText="1"/>
    </xf>
    <xf numFmtId="9" fontId="8" fillId="10" borderId="55" xfId="2" applyFont="1" applyFill="1" applyBorder="1" applyAlignment="1">
      <alignment horizontal="center" vertical="center" wrapText="1"/>
    </xf>
    <xf numFmtId="9" fontId="8" fillId="10" borderId="2" xfId="2" applyFont="1" applyFill="1" applyBorder="1" applyAlignment="1">
      <alignment horizontal="center" vertical="center" wrapText="1"/>
    </xf>
    <xf numFmtId="164" fontId="8" fillId="5" borderId="55" xfId="1" applyNumberFormat="1" applyFont="1" applyFill="1" applyBorder="1" applyAlignment="1">
      <alignment horizontal="center" vertical="center" wrapText="1"/>
    </xf>
    <xf numFmtId="0" fontId="13" fillId="0" borderId="44" xfId="0" quotePrefix="1" applyFont="1" applyFill="1" applyBorder="1" applyAlignment="1" applyProtection="1">
      <alignment horizontal="center" vertical="center" wrapText="1"/>
    </xf>
    <xf numFmtId="0" fontId="13" fillId="0" borderId="45" xfId="0" quotePrefix="1" applyFont="1" applyFill="1" applyBorder="1" applyAlignment="1" applyProtection="1">
      <alignment horizontal="center" vertical="center" wrapText="1"/>
    </xf>
    <xf numFmtId="9" fontId="8" fillId="10" borderId="22" xfId="2" applyFont="1" applyFill="1" applyBorder="1" applyAlignment="1">
      <alignment horizontal="center" vertical="center" wrapText="1"/>
    </xf>
    <xf numFmtId="9" fontId="8" fillId="10" borderId="23" xfId="2" applyFont="1" applyFill="1" applyBorder="1" applyAlignment="1">
      <alignment horizontal="center" vertical="center" wrapText="1"/>
    </xf>
    <xf numFmtId="165" fontId="11" fillId="11" borderId="35" xfId="1" applyNumberFormat="1" applyFont="1" applyFill="1" applyBorder="1" applyAlignment="1">
      <alignment horizontal="center" vertical="center" wrapText="1"/>
    </xf>
    <xf numFmtId="165" fontId="11" fillId="11" borderId="36" xfId="1" applyNumberFormat="1" applyFont="1" applyFill="1" applyBorder="1" applyAlignment="1">
      <alignment horizontal="center" vertical="center" wrapText="1"/>
    </xf>
    <xf numFmtId="9" fontId="8" fillId="10" borderId="53" xfId="2" applyFont="1" applyFill="1" applyBorder="1" applyAlignment="1">
      <alignment horizontal="center" vertical="center" wrapText="1"/>
    </xf>
    <xf numFmtId="9" fontId="8" fillId="10" borderId="54" xfId="2" applyFont="1" applyFill="1" applyBorder="1" applyAlignment="1">
      <alignment horizontal="center" vertical="center" wrapText="1"/>
    </xf>
    <xf numFmtId="164" fontId="8" fillId="5" borderId="2" xfId="1" applyNumberFormat="1" applyFont="1" applyFill="1" applyBorder="1" applyAlignment="1">
      <alignment horizontal="center" vertical="center" wrapText="1"/>
    </xf>
    <xf numFmtId="165" fontId="11" fillId="11" borderId="47" xfId="2" applyNumberFormat="1" applyFont="1" applyFill="1" applyBorder="1" applyAlignment="1">
      <alignment horizontal="center" vertical="center" wrapText="1"/>
    </xf>
    <xf numFmtId="165" fontId="11" fillId="11" borderId="48" xfId="2" applyNumberFormat="1" applyFont="1" applyFill="1" applyBorder="1" applyAlignment="1">
      <alignment horizontal="center" vertical="center" wrapText="1"/>
    </xf>
    <xf numFmtId="9" fontId="8" fillId="10" borderId="35" xfId="2" applyFont="1" applyFill="1" applyBorder="1" applyAlignment="1">
      <alignment horizontal="center" vertical="center" wrapText="1"/>
    </xf>
    <xf numFmtId="9" fontId="8" fillId="10" borderId="36" xfId="2" applyFont="1" applyFill="1" applyBorder="1" applyAlignment="1">
      <alignment horizontal="center" vertical="center" wrapText="1"/>
    </xf>
    <xf numFmtId="164" fontId="11" fillId="11" borderId="35" xfId="1" applyNumberFormat="1" applyFont="1" applyFill="1" applyBorder="1" applyAlignment="1">
      <alignment horizontal="center" vertical="center" wrapText="1"/>
    </xf>
    <xf numFmtId="10" fontId="8" fillId="10" borderId="22" xfId="2" applyNumberFormat="1" applyFont="1" applyFill="1" applyBorder="1" applyAlignment="1">
      <alignment horizontal="center" vertical="center" wrapText="1"/>
    </xf>
    <xf numFmtId="10" fontId="8" fillId="10" borderId="23" xfId="2" applyNumberFormat="1" applyFont="1" applyFill="1" applyBorder="1" applyAlignment="1">
      <alignment horizontal="center" vertical="center" wrapText="1"/>
    </xf>
    <xf numFmtId="10" fontId="8" fillId="10" borderId="21" xfId="2" applyNumberFormat="1" applyFont="1" applyFill="1" applyBorder="1" applyAlignment="1">
      <alignment horizontal="center" vertical="center" wrapText="1"/>
    </xf>
    <xf numFmtId="10" fontId="8" fillId="10" borderId="24" xfId="2" applyNumberFormat="1" applyFont="1" applyFill="1" applyBorder="1" applyAlignment="1">
      <alignment horizontal="center" vertical="center" wrapText="1"/>
    </xf>
    <xf numFmtId="10" fontId="8" fillId="10" borderId="25" xfId="2" applyNumberFormat="1" applyFont="1" applyFill="1" applyBorder="1" applyAlignment="1">
      <alignment horizontal="center" vertical="center" wrapText="1"/>
    </xf>
    <xf numFmtId="165" fontId="11" fillId="11" borderId="30" xfId="1" applyNumberFormat="1" applyFont="1" applyFill="1" applyBorder="1" applyAlignment="1">
      <alignment horizontal="center" vertical="center" wrapText="1"/>
    </xf>
    <xf numFmtId="165" fontId="11" fillId="11" borderId="31" xfId="1" applyNumberFormat="1" applyFont="1" applyFill="1" applyBorder="1" applyAlignment="1">
      <alignment horizontal="center" vertical="center" wrapText="1"/>
    </xf>
    <xf numFmtId="165" fontId="11" fillId="11" borderId="32" xfId="1" applyNumberFormat="1" applyFont="1" applyFill="1" applyBorder="1" applyAlignment="1">
      <alignment horizontal="center" vertical="center" wrapText="1"/>
    </xf>
    <xf numFmtId="165" fontId="11" fillId="11" borderId="33" xfId="1" applyNumberFormat="1" applyFont="1" applyFill="1" applyBorder="1" applyAlignment="1">
      <alignment horizontal="center" vertical="center" wrapText="1"/>
    </xf>
    <xf numFmtId="165" fontId="11" fillId="11" borderId="34" xfId="1" applyNumberFormat="1" applyFont="1" applyFill="1" applyBorder="1" applyAlignment="1">
      <alignment horizontal="center" vertical="center" wrapText="1"/>
    </xf>
    <xf numFmtId="9" fontId="8" fillId="10" borderId="37" xfId="2" applyFont="1" applyFill="1" applyBorder="1" applyAlignment="1">
      <alignment horizontal="center" vertical="center" wrapText="1"/>
    </xf>
    <xf numFmtId="164" fontId="8" fillId="5" borderId="56" xfId="1" applyNumberFormat="1" applyFont="1" applyFill="1" applyBorder="1" applyAlignment="1">
      <alignment horizontal="center" vertical="center" wrapText="1"/>
    </xf>
    <xf numFmtId="164" fontId="8" fillId="5" borderId="47" xfId="1" applyNumberFormat="1" applyFont="1" applyFill="1" applyBorder="1" applyAlignment="1">
      <alignment horizontal="center" vertical="center" wrapText="1"/>
    </xf>
    <xf numFmtId="164" fontId="8" fillId="5" borderId="48" xfId="1" applyNumberFormat="1" applyFont="1" applyFill="1" applyBorder="1" applyAlignment="1">
      <alignment horizontal="center" vertical="center" wrapText="1"/>
    </xf>
    <xf numFmtId="164" fontId="8" fillId="5" borderId="50" xfId="1" applyNumberFormat="1" applyFont="1" applyFill="1" applyBorder="1" applyAlignment="1">
      <alignment horizontal="center" vertical="center" wrapText="1"/>
    </xf>
    <xf numFmtId="164" fontId="8" fillId="5" borderId="49" xfId="1" applyNumberFormat="1" applyFont="1" applyFill="1" applyBorder="1" applyAlignment="1">
      <alignment horizontal="center" vertical="center" wrapText="1"/>
    </xf>
    <xf numFmtId="10" fontId="8" fillId="10" borderId="36" xfId="2" applyNumberFormat="1" applyFont="1" applyFill="1" applyBorder="1" applyAlignment="1">
      <alignment horizontal="center" vertical="center" wrapText="1"/>
    </xf>
    <xf numFmtId="10" fontId="8" fillId="10" borderId="29" xfId="2" applyNumberFormat="1" applyFont="1" applyFill="1" applyBorder="1" applyAlignment="1">
      <alignment horizontal="center" vertical="center" wrapText="1"/>
    </xf>
    <xf numFmtId="10" fontId="8" fillId="10" borderId="35" xfId="2" applyNumberFormat="1" applyFont="1" applyFill="1" applyBorder="1" applyAlignment="1">
      <alignment horizontal="center" vertical="center" wrapText="1"/>
    </xf>
    <xf numFmtId="10" fontId="8" fillId="10" borderId="37" xfId="2" applyNumberFormat="1" applyFont="1" applyFill="1" applyBorder="1" applyAlignment="1">
      <alignment horizontal="center" vertical="center" wrapText="1"/>
    </xf>
    <xf numFmtId="10" fontId="8" fillId="10" borderId="38" xfId="2" applyNumberFormat="1" applyFont="1" applyFill="1" applyBorder="1" applyAlignment="1">
      <alignment horizontal="center" vertical="center" wrapText="1"/>
    </xf>
    <xf numFmtId="165" fontId="11" fillId="11" borderId="38" xfId="1" applyNumberFormat="1" applyFont="1" applyFill="1" applyBorder="1" applyAlignment="1">
      <alignment horizontal="center" vertical="center" wrapText="1"/>
    </xf>
    <xf numFmtId="164" fontId="8" fillId="5" borderId="46" xfId="1" applyNumberFormat="1" applyFont="1" applyFill="1" applyBorder="1" applyAlignment="1">
      <alignment horizontal="center" vertical="center" wrapText="1"/>
    </xf>
    <xf numFmtId="0" fontId="13" fillId="12" borderId="18" xfId="0" applyFont="1" applyFill="1" applyBorder="1" applyAlignment="1" applyProtection="1">
      <alignment horizontal="center" vertical="center" wrapText="1"/>
    </xf>
    <xf numFmtId="0" fontId="13" fillId="13" borderId="19" xfId="0" applyFont="1" applyFill="1" applyBorder="1" applyAlignment="1" applyProtection="1">
      <alignment horizontal="center" vertical="center" wrapText="1"/>
    </xf>
    <xf numFmtId="165" fontId="13" fillId="13" borderId="17" xfId="1" applyNumberFormat="1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center" vertical="center" wrapText="1"/>
    </xf>
    <xf numFmtId="165" fontId="11" fillId="11" borderId="54" xfId="1" applyNumberFormat="1" applyFont="1" applyFill="1" applyBorder="1" applyAlignment="1">
      <alignment horizontal="center" vertical="center" wrapText="1"/>
    </xf>
    <xf numFmtId="165" fontId="11" fillId="11" borderId="52" xfId="1" applyNumberFormat="1" applyFont="1" applyFill="1" applyBorder="1" applyAlignment="1">
      <alignment horizontal="center" vertical="center" wrapText="1"/>
    </xf>
    <xf numFmtId="165" fontId="11" fillId="11" borderId="53" xfId="1" applyNumberFormat="1" applyFont="1" applyFill="1" applyBorder="1" applyAlignment="1">
      <alignment horizontal="center" vertical="center" wrapText="1"/>
    </xf>
    <xf numFmtId="165" fontId="11" fillId="11" borderId="55" xfId="1" applyNumberFormat="1" applyFont="1" applyFill="1" applyBorder="1" applyAlignment="1">
      <alignment horizontal="center" vertical="center" wrapText="1"/>
    </xf>
    <xf numFmtId="165" fontId="11" fillId="11" borderId="2" xfId="1" applyNumberFormat="1" applyFont="1" applyFill="1" applyBorder="1" applyAlignment="1">
      <alignment horizontal="center" vertical="center" wrapText="1"/>
    </xf>
    <xf numFmtId="9" fontId="8" fillId="5" borderId="57" xfId="2" applyFont="1" applyFill="1" applyBorder="1" applyAlignment="1">
      <alignment horizontal="center" vertical="center" wrapText="1"/>
    </xf>
    <xf numFmtId="9" fontId="8" fillId="5" borderId="58" xfId="2" applyFont="1" applyFill="1" applyBorder="1" applyAlignment="1">
      <alignment horizontal="center" vertical="center" wrapText="1"/>
    </xf>
    <xf numFmtId="9" fontId="8" fillId="10" borderId="58" xfId="2" applyFont="1" applyFill="1" applyBorder="1" applyAlignment="1">
      <alignment horizontal="center" vertical="center" wrapText="1"/>
    </xf>
    <xf numFmtId="9" fontId="8" fillId="5" borderId="59" xfId="2" applyFont="1" applyFill="1" applyBorder="1" applyAlignment="1">
      <alignment horizontal="center" vertical="center" wrapText="1"/>
    </xf>
    <xf numFmtId="9" fontId="8" fillId="5" borderId="60" xfId="2" applyFont="1" applyFill="1" applyBorder="1" applyAlignment="1">
      <alignment horizontal="center" vertical="center" wrapText="1"/>
    </xf>
    <xf numFmtId="9" fontId="8" fillId="5" borderId="61" xfId="2" applyFont="1" applyFill="1" applyBorder="1" applyAlignment="1">
      <alignment horizontal="center" vertical="center" wrapText="1"/>
    </xf>
    <xf numFmtId="164" fontId="8" fillId="5" borderId="62" xfId="1" applyNumberFormat="1" applyFont="1" applyFill="1" applyBorder="1" applyAlignment="1">
      <alignment horizontal="center" vertical="center" wrapText="1"/>
    </xf>
    <xf numFmtId="164" fontId="8" fillId="5" borderId="63" xfId="1" applyNumberFormat="1" applyFont="1" applyFill="1" applyBorder="1" applyAlignment="1">
      <alignment horizontal="center" vertical="center" wrapText="1"/>
    </xf>
    <xf numFmtId="165" fontId="11" fillId="11" borderId="63" xfId="1" applyNumberFormat="1" applyFont="1" applyFill="1" applyBorder="1" applyAlignment="1">
      <alignment horizontal="center" vertical="center" wrapText="1"/>
    </xf>
    <xf numFmtId="164" fontId="8" fillId="5" borderId="64" xfId="1" applyNumberFormat="1" applyFont="1" applyFill="1" applyBorder="1" applyAlignment="1">
      <alignment horizontal="center" vertical="center" wrapText="1"/>
    </xf>
    <xf numFmtId="164" fontId="8" fillId="5" borderId="65" xfId="1" applyNumberFormat="1" applyFont="1" applyFill="1" applyBorder="1" applyAlignment="1">
      <alignment horizontal="center" vertical="center" wrapText="1"/>
    </xf>
    <xf numFmtId="164" fontId="8" fillId="5" borderId="66" xfId="1" applyNumberFormat="1" applyFont="1" applyFill="1" applyBorder="1" applyAlignment="1">
      <alignment horizontal="center" vertical="center" wrapText="1"/>
    </xf>
    <xf numFmtId="0" fontId="13" fillId="12" borderId="26" xfId="0" applyFont="1" applyFill="1" applyBorder="1" applyAlignment="1" applyProtection="1">
      <alignment horizontal="center" vertical="center" wrapText="1"/>
    </xf>
    <xf numFmtId="0" fontId="13" fillId="13" borderId="27" xfId="0" applyFont="1" applyFill="1" applyBorder="1" applyAlignment="1" applyProtection="1">
      <alignment horizontal="center" vertical="center" wrapText="1"/>
    </xf>
    <xf numFmtId="165" fontId="10" fillId="13" borderId="28" xfId="1" applyNumberFormat="1" applyFont="1" applyFill="1" applyBorder="1" applyAlignment="1" applyProtection="1">
      <alignment horizontal="center" vertical="center" wrapText="1"/>
    </xf>
    <xf numFmtId="10" fontId="8" fillId="5" borderId="35" xfId="2" applyNumberFormat="1" applyFont="1" applyFill="1" applyBorder="1" applyAlignment="1">
      <alignment horizontal="center" vertical="center" wrapText="1"/>
    </xf>
    <xf numFmtId="9" fontId="8" fillId="10" borderId="38" xfId="2" applyFont="1" applyFill="1" applyBorder="1" applyAlignment="1">
      <alignment horizontal="center" vertical="center" wrapText="1"/>
    </xf>
    <xf numFmtId="0" fontId="11" fillId="9" borderId="27" xfId="0" applyFont="1" applyFill="1" applyBorder="1" applyAlignment="1" applyProtection="1">
      <alignment horizontal="center" vertical="center" wrapText="1"/>
    </xf>
    <xf numFmtId="0" fontId="13" fillId="0" borderId="52" xfId="0" applyFont="1" applyFill="1" applyBorder="1" applyAlignment="1" applyProtection="1">
      <alignment horizontal="center" vertical="center" wrapText="1"/>
    </xf>
    <xf numFmtId="0" fontId="13" fillId="5" borderId="26" xfId="0" applyFont="1" applyFill="1" applyBorder="1" applyAlignment="1" applyProtection="1">
      <alignment horizontal="center" vertical="center" wrapText="1"/>
    </xf>
    <xf numFmtId="0" fontId="13" fillId="5" borderId="44" xfId="0" applyFont="1" applyFill="1" applyBorder="1" applyAlignment="1" applyProtection="1">
      <alignment horizontal="center" vertical="center" wrapText="1"/>
    </xf>
    <xf numFmtId="165" fontId="11" fillId="11" borderId="43" xfId="1" applyNumberFormat="1" applyFont="1" applyFill="1" applyBorder="1" applyAlignment="1">
      <alignment horizontal="center" vertical="center" wrapText="1"/>
    </xf>
    <xf numFmtId="165" fontId="11" fillId="11" borderId="39" xfId="1" applyNumberFormat="1" applyFont="1" applyFill="1" applyBorder="1" applyAlignment="1">
      <alignment horizontal="center" vertical="center" wrapText="1"/>
    </xf>
    <xf numFmtId="165" fontId="11" fillId="11" borderId="42" xfId="1" applyNumberFormat="1" applyFont="1" applyFill="1" applyBorder="1" applyAlignment="1">
      <alignment horizontal="center" vertical="center" wrapText="1"/>
    </xf>
    <xf numFmtId="164" fontId="8" fillId="5" borderId="67" xfId="1" applyNumberFormat="1" applyFont="1" applyFill="1" applyBorder="1" applyAlignment="1">
      <alignment horizontal="center" vertical="center" wrapText="1"/>
    </xf>
    <xf numFmtId="164" fontId="8" fillId="5" borderId="68" xfId="1" applyNumberFormat="1" applyFont="1" applyFill="1" applyBorder="1" applyAlignment="1">
      <alignment horizontal="center" vertical="center" wrapText="1"/>
    </xf>
    <xf numFmtId="164" fontId="8" fillId="5" borderId="69" xfId="1" applyNumberFormat="1" applyFont="1" applyFill="1" applyBorder="1" applyAlignment="1">
      <alignment horizontal="center" vertical="center" wrapText="1"/>
    </xf>
    <xf numFmtId="164" fontId="8" fillId="5" borderId="70" xfId="1" applyNumberFormat="1" applyFont="1" applyFill="1" applyBorder="1" applyAlignment="1">
      <alignment horizontal="center" vertical="center" wrapText="1"/>
    </xf>
    <xf numFmtId="165" fontId="11" fillId="11" borderId="71" xfId="1" applyNumberFormat="1" applyFont="1" applyFill="1" applyBorder="1" applyAlignment="1">
      <alignment horizontal="center" vertical="center" wrapText="1"/>
    </xf>
    <xf numFmtId="165" fontId="11" fillId="11" borderId="68" xfId="1" applyNumberFormat="1" applyFont="1" applyFill="1" applyBorder="1" applyAlignment="1">
      <alignment horizontal="center" vertical="center" wrapText="1"/>
    </xf>
    <xf numFmtId="165" fontId="11" fillId="11" borderId="70" xfId="1" applyNumberFormat="1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3" fillId="5" borderId="72" xfId="0" applyFont="1" applyFill="1" applyBorder="1" applyAlignment="1" applyProtection="1">
      <alignment horizontal="center" vertical="center" wrapText="1"/>
    </xf>
    <xf numFmtId="0" fontId="13" fillId="0" borderId="73" xfId="0" quotePrefix="1" applyFont="1" applyFill="1" applyBorder="1" applyAlignment="1" applyProtection="1">
      <alignment horizontal="center" vertical="center" wrapText="1"/>
    </xf>
    <xf numFmtId="165" fontId="13" fillId="5" borderId="74" xfId="1" applyNumberFormat="1" applyFont="1" applyFill="1" applyBorder="1" applyAlignment="1" applyProtection="1">
      <alignment horizontal="center" vertical="center" wrapText="1"/>
    </xf>
    <xf numFmtId="165" fontId="8" fillId="5" borderId="16" xfId="0" applyNumberFormat="1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>
      <alignment horizontal="center" vertical="center" wrapText="1"/>
    </xf>
    <xf numFmtId="0" fontId="2" fillId="5" borderId="78" xfId="0" applyFont="1" applyFill="1" applyBorder="1" applyAlignment="1">
      <alignment horizontal="center" vertical="center" wrapText="1"/>
    </xf>
    <xf numFmtId="165" fontId="8" fillId="14" borderId="79" xfId="1" applyNumberFormat="1" applyFont="1" applyFill="1" applyBorder="1" applyAlignment="1">
      <alignment horizontal="center" vertical="center" wrapText="1"/>
    </xf>
    <xf numFmtId="43" fontId="9" fillId="5" borderId="0" xfId="0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10" fillId="6" borderId="8" xfId="0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 wrapText="1"/>
    </xf>
    <xf numFmtId="0" fontId="10" fillId="6" borderId="9" xfId="0" applyFont="1" applyFill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"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opLeftCell="A31" workbookViewId="0">
      <selection activeCell="B17" sqref="B17"/>
    </sheetView>
  </sheetViews>
  <sheetFormatPr defaultRowHeight="15"/>
  <cols>
    <col min="1" max="1" width="6.140625" customWidth="1"/>
    <col min="2" max="2" width="36.28515625" customWidth="1"/>
    <col min="3" max="3" width="6.7109375" bestFit="1" customWidth="1"/>
    <col min="4" max="4" width="8" bestFit="1" customWidth="1"/>
    <col min="5" max="5" width="7.28515625" bestFit="1" customWidth="1"/>
    <col min="6" max="6" width="8" bestFit="1" customWidth="1"/>
    <col min="7" max="7" width="9.28515625" customWidth="1"/>
    <col min="8" max="8" width="7.28515625" bestFit="1" customWidth="1"/>
    <col min="9" max="9" width="8" bestFit="1" customWidth="1"/>
    <col min="10" max="10" width="9.28515625" customWidth="1"/>
  </cols>
  <sheetData>
    <row r="1" spans="1:10" ht="16.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16.5">
      <c r="A2" s="184" t="s">
        <v>1</v>
      </c>
      <c r="B2" s="184" t="s">
        <v>2</v>
      </c>
      <c r="C2" s="184" t="s">
        <v>3</v>
      </c>
      <c r="D2" s="184" t="s">
        <v>4</v>
      </c>
      <c r="E2" s="184" t="s">
        <v>5</v>
      </c>
      <c r="F2" s="184"/>
      <c r="G2" s="184"/>
      <c r="H2" s="184" t="s">
        <v>6</v>
      </c>
      <c r="I2" s="184"/>
      <c r="J2" s="184"/>
    </row>
    <row r="3" spans="1:10" ht="33">
      <c r="A3" s="184"/>
      <c r="B3" s="184"/>
      <c r="C3" s="184"/>
      <c r="D3" s="184"/>
      <c r="E3" s="1" t="s">
        <v>7</v>
      </c>
      <c r="F3" s="1" t="s">
        <v>8</v>
      </c>
      <c r="G3" s="1" t="s">
        <v>9</v>
      </c>
      <c r="H3" s="1" t="s">
        <v>7</v>
      </c>
      <c r="I3" s="1" t="s">
        <v>8</v>
      </c>
      <c r="J3" s="1" t="s">
        <v>9</v>
      </c>
    </row>
    <row r="4" spans="1:10">
      <c r="A4" s="2">
        <v>1</v>
      </c>
      <c r="B4" s="2" t="s">
        <v>10</v>
      </c>
      <c r="C4" s="2"/>
      <c r="D4" s="2"/>
      <c r="E4" s="2"/>
      <c r="F4" s="2"/>
      <c r="G4" s="2"/>
      <c r="H4" s="2"/>
      <c r="I4" s="2"/>
      <c r="J4" s="2"/>
    </row>
    <row r="5" spans="1:10" ht="38.25">
      <c r="A5" s="3" t="s">
        <v>11</v>
      </c>
      <c r="B5" s="3" t="s">
        <v>12</v>
      </c>
      <c r="C5" s="3">
        <v>4.5</v>
      </c>
      <c r="D5" s="3" t="s">
        <v>13</v>
      </c>
      <c r="E5" s="6"/>
      <c r="F5" s="6"/>
      <c r="G5" s="6">
        <f>ROUND(E5+F5,2)</f>
        <v>0</v>
      </c>
      <c r="H5" s="6">
        <f>ROUND(E5*C5,2)</f>
        <v>0</v>
      </c>
      <c r="I5" s="6">
        <f>ROUND(F5*C5,2)</f>
        <v>0</v>
      </c>
      <c r="J5" s="6">
        <f>ROUND(H5+I5,2)</f>
        <v>0</v>
      </c>
    </row>
    <row r="6" spans="1:10">
      <c r="A6" s="3" t="s">
        <v>14</v>
      </c>
      <c r="B6" s="3" t="s">
        <v>15</v>
      </c>
      <c r="C6" s="3">
        <v>1</v>
      </c>
      <c r="D6" s="3" t="s">
        <v>16</v>
      </c>
      <c r="E6" s="6"/>
      <c r="F6" s="6"/>
      <c r="G6" s="6">
        <f t="shared" ref="G6:G9" si="0">ROUND(E6+F6,2)</f>
        <v>0</v>
      </c>
      <c r="H6" s="6">
        <f t="shared" ref="H6:H9" si="1">ROUND(E6*C6,2)</f>
        <v>0</v>
      </c>
      <c r="I6" s="6">
        <f t="shared" ref="I6:I9" si="2">ROUND(F6*C6,2)</f>
        <v>0</v>
      </c>
      <c r="J6" s="6">
        <f t="shared" ref="J6:J9" si="3">ROUND(H6+I6,2)</f>
        <v>0</v>
      </c>
    </row>
    <row r="7" spans="1:10">
      <c r="A7" s="3" t="s">
        <v>17</v>
      </c>
      <c r="B7" s="3" t="s">
        <v>18</v>
      </c>
      <c r="C7" s="3">
        <v>100</v>
      </c>
      <c r="D7" s="3" t="s">
        <v>19</v>
      </c>
      <c r="E7" s="6"/>
      <c r="F7" s="6"/>
      <c r="G7" s="6">
        <f t="shared" si="0"/>
        <v>0</v>
      </c>
      <c r="H7" s="6">
        <f t="shared" si="1"/>
        <v>0</v>
      </c>
      <c r="I7" s="6">
        <f t="shared" si="2"/>
        <v>0</v>
      </c>
      <c r="J7" s="6">
        <f t="shared" si="3"/>
        <v>0</v>
      </c>
    </row>
    <row r="8" spans="1:10" ht="38.25">
      <c r="A8" s="3" t="s">
        <v>20</v>
      </c>
      <c r="B8" s="3" t="s">
        <v>21</v>
      </c>
      <c r="C8" s="3">
        <v>1</v>
      </c>
      <c r="D8" s="3" t="s">
        <v>22</v>
      </c>
      <c r="E8" s="6"/>
      <c r="F8" s="6"/>
      <c r="G8" s="6">
        <f t="shared" si="0"/>
        <v>0</v>
      </c>
      <c r="H8" s="6">
        <f t="shared" si="1"/>
        <v>0</v>
      </c>
      <c r="I8" s="6">
        <f t="shared" si="2"/>
        <v>0</v>
      </c>
      <c r="J8" s="6">
        <f t="shared" si="3"/>
        <v>0</v>
      </c>
    </row>
    <row r="9" spans="1:10">
      <c r="A9" s="3" t="s">
        <v>23</v>
      </c>
      <c r="B9" s="3" t="s">
        <v>24</v>
      </c>
      <c r="C9" s="3">
        <v>1</v>
      </c>
      <c r="D9" s="3" t="s">
        <v>16</v>
      </c>
      <c r="E9" s="6"/>
      <c r="F9" s="6"/>
      <c r="G9" s="6">
        <f t="shared" si="0"/>
        <v>0</v>
      </c>
      <c r="H9" s="6">
        <f t="shared" si="1"/>
        <v>0</v>
      </c>
      <c r="I9" s="6">
        <f t="shared" si="2"/>
        <v>0</v>
      </c>
      <c r="J9" s="6">
        <f t="shared" si="3"/>
        <v>0</v>
      </c>
    </row>
    <row r="10" spans="1:10">
      <c r="A10" s="4"/>
      <c r="B10" s="4"/>
      <c r="C10" s="4"/>
      <c r="D10" s="4"/>
      <c r="E10" s="4"/>
      <c r="F10" s="4"/>
      <c r="G10" s="2" t="s">
        <v>25</v>
      </c>
      <c r="H10" s="8">
        <f>ROUND(SUM(H5:H9),2)</f>
        <v>0</v>
      </c>
      <c r="I10" s="8">
        <f t="shared" ref="I10:J10" si="4">ROUND(SUM(I5:I9),2)</f>
        <v>0</v>
      </c>
      <c r="J10" s="8">
        <f t="shared" si="4"/>
        <v>0</v>
      </c>
    </row>
    <row r="11" spans="1:10">
      <c r="A11" s="2">
        <v>2</v>
      </c>
      <c r="B11" s="2" t="s">
        <v>26</v>
      </c>
      <c r="C11" s="2"/>
      <c r="D11" s="2"/>
      <c r="E11" s="2"/>
      <c r="F11" s="2"/>
      <c r="G11" s="2"/>
      <c r="H11" s="7"/>
      <c r="I11" s="7"/>
      <c r="J11" s="7"/>
    </row>
    <row r="12" spans="1:10">
      <c r="A12" s="3" t="s">
        <v>27</v>
      </c>
      <c r="B12" s="3" t="s">
        <v>28</v>
      </c>
      <c r="C12" s="3">
        <v>1</v>
      </c>
      <c r="D12" s="3" t="s">
        <v>16</v>
      </c>
      <c r="E12" s="6"/>
      <c r="F12" s="6"/>
      <c r="G12" s="6">
        <f>ROUND(E12+F12,2)</f>
        <v>0</v>
      </c>
      <c r="H12" s="6">
        <f>ROUND(E12*C12,2)</f>
        <v>0</v>
      </c>
      <c r="I12" s="6">
        <f>ROUND(F12*C12,2)</f>
        <v>0</v>
      </c>
      <c r="J12" s="6">
        <f>ROUND(H12+I12,2)</f>
        <v>0</v>
      </c>
    </row>
    <row r="13" spans="1:10" ht="25.5">
      <c r="A13" s="3" t="s">
        <v>29</v>
      </c>
      <c r="B13" s="3" t="s">
        <v>30</v>
      </c>
      <c r="C13" s="3">
        <v>1</v>
      </c>
      <c r="D13" s="3" t="s">
        <v>16</v>
      </c>
      <c r="E13" s="6"/>
      <c r="F13" s="6"/>
      <c r="G13" s="6">
        <f>ROUND(E13+F13,2)</f>
        <v>0</v>
      </c>
      <c r="H13" s="6">
        <f>ROUND(E13*C13,2)</f>
        <v>0</v>
      </c>
      <c r="I13" s="6">
        <f>ROUND(F13*C13,2)</f>
        <v>0</v>
      </c>
      <c r="J13" s="6">
        <f>ROUND(H13+I13,2)</f>
        <v>0</v>
      </c>
    </row>
    <row r="14" spans="1:10">
      <c r="A14" s="4"/>
      <c r="B14" s="4"/>
      <c r="C14" s="4"/>
      <c r="D14" s="4"/>
      <c r="E14" s="4"/>
      <c r="F14" s="4"/>
      <c r="G14" s="2" t="s">
        <v>25</v>
      </c>
      <c r="H14" s="8">
        <f>ROUND(SUM(H12:H13),2)</f>
        <v>0</v>
      </c>
      <c r="I14" s="8">
        <f t="shared" ref="I14:J14" si="5">ROUND(SUM(I12:I13),2)</f>
        <v>0</v>
      </c>
      <c r="J14" s="8">
        <f t="shared" si="5"/>
        <v>0</v>
      </c>
    </row>
    <row r="15" spans="1:10" ht="25.5">
      <c r="A15" s="2">
        <v>3</v>
      </c>
      <c r="B15" s="2" t="s">
        <v>31</v>
      </c>
      <c r="C15" s="2"/>
      <c r="D15" s="2"/>
      <c r="E15" s="2"/>
      <c r="F15" s="2"/>
      <c r="G15" s="2"/>
      <c r="H15" s="7"/>
      <c r="I15" s="7"/>
      <c r="J15" s="7"/>
    </row>
    <row r="16" spans="1:10" ht="38.25">
      <c r="A16" s="3" t="s">
        <v>32</v>
      </c>
      <c r="B16" s="3" t="s">
        <v>33</v>
      </c>
      <c r="C16" s="3">
        <v>26.46</v>
      </c>
      <c r="D16" s="3" t="s">
        <v>34</v>
      </c>
      <c r="E16" s="6"/>
      <c r="F16" s="6"/>
      <c r="G16" s="6">
        <f>ROUND(E16+F16,2)</f>
        <v>0</v>
      </c>
      <c r="H16" s="6">
        <f>ROUND(E16*C16,2)</f>
        <v>0</v>
      </c>
      <c r="I16" s="6">
        <f>ROUND(F16*C16,2)</f>
        <v>0</v>
      </c>
      <c r="J16" s="6">
        <f>ROUND(H16+I16,2)</f>
        <v>0</v>
      </c>
    </row>
    <row r="17" spans="1:10" ht="38.25">
      <c r="A17" s="3" t="s">
        <v>35</v>
      </c>
      <c r="B17" s="3" t="s">
        <v>36</v>
      </c>
      <c r="C17" s="3">
        <v>343.9</v>
      </c>
      <c r="D17" s="3" t="s">
        <v>37</v>
      </c>
      <c r="E17" s="6"/>
      <c r="F17" s="6"/>
      <c r="G17" s="6">
        <f>ROUND(E17+F17,2)</f>
        <v>0</v>
      </c>
      <c r="H17" s="6">
        <f>ROUND(E17*C17,2)</f>
        <v>0</v>
      </c>
      <c r="I17" s="6">
        <f>ROUND(F17*C17,2)</f>
        <v>0</v>
      </c>
      <c r="J17" s="6">
        <f>ROUND(H17+I17,2)</f>
        <v>0</v>
      </c>
    </row>
    <row r="18" spans="1:10">
      <c r="A18" s="4"/>
      <c r="B18" s="4"/>
      <c r="C18" s="4"/>
      <c r="D18" s="4"/>
      <c r="E18" s="4"/>
      <c r="F18" s="4"/>
      <c r="G18" s="2" t="s">
        <v>25</v>
      </c>
      <c r="H18" s="8">
        <f>ROUND(SUM(H16:H17),2)</f>
        <v>0</v>
      </c>
      <c r="I18" s="8">
        <f t="shared" ref="I18" si="6">ROUND(SUM(I16:I17),2)</f>
        <v>0</v>
      </c>
      <c r="J18" s="8">
        <f t="shared" ref="J18" si="7">ROUND(SUM(J16:J17),2)</f>
        <v>0</v>
      </c>
    </row>
    <row r="19" spans="1:10">
      <c r="A19" s="2">
        <v>4</v>
      </c>
      <c r="B19" s="2" t="s">
        <v>38</v>
      </c>
      <c r="C19" s="2"/>
      <c r="D19" s="2"/>
      <c r="E19" s="2"/>
      <c r="F19" s="2"/>
      <c r="G19" s="2"/>
      <c r="H19" s="7"/>
      <c r="I19" s="7"/>
      <c r="J19" s="7"/>
    </row>
    <row r="20" spans="1:10" ht="25.5">
      <c r="A20" s="3" t="s">
        <v>39</v>
      </c>
      <c r="B20" s="3" t="s">
        <v>40</v>
      </c>
      <c r="C20" s="3">
        <v>76.930000000000007</v>
      </c>
      <c r="D20" s="3" t="s">
        <v>41</v>
      </c>
      <c r="E20" s="6"/>
      <c r="F20" s="6"/>
      <c r="G20" s="6">
        <f>ROUND(E20+F20,2)</f>
        <v>0</v>
      </c>
      <c r="H20" s="6">
        <f>ROUND(E20*C20,2)</f>
        <v>0</v>
      </c>
      <c r="I20" s="6">
        <f>ROUND(F20*C20,2)</f>
        <v>0</v>
      </c>
      <c r="J20" s="6">
        <f>ROUND(H20+I20,2)</f>
        <v>0</v>
      </c>
    </row>
    <row r="21" spans="1:10">
      <c r="A21" s="3" t="s">
        <v>42</v>
      </c>
      <c r="B21" s="3" t="s">
        <v>43</v>
      </c>
      <c r="C21" s="3">
        <v>229.86</v>
      </c>
      <c r="D21" s="3" t="s">
        <v>13</v>
      </c>
      <c r="E21" s="6"/>
      <c r="F21" s="6"/>
      <c r="G21" s="6">
        <f t="shared" ref="G21:G26" si="8">ROUND(E21+F21,2)</f>
        <v>0</v>
      </c>
      <c r="H21" s="6">
        <f t="shared" ref="H21:H26" si="9">ROUND(E21*C21,2)</f>
        <v>0</v>
      </c>
      <c r="I21" s="6">
        <f t="shared" ref="I21:I26" si="10">ROUND(F21*C21,2)</f>
        <v>0</v>
      </c>
      <c r="J21" s="6">
        <f t="shared" ref="J21:J26" si="11">ROUND(H21+I21,2)</f>
        <v>0</v>
      </c>
    </row>
    <row r="22" spans="1:10">
      <c r="A22" s="3" t="s">
        <v>44</v>
      </c>
      <c r="B22" s="3" t="s">
        <v>45</v>
      </c>
      <c r="C22" s="3">
        <v>12.99</v>
      </c>
      <c r="D22" s="3" t="s">
        <v>13</v>
      </c>
      <c r="E22" s="6"/>
      <c r="F22" s="6"/>
      <c r="G22" s="6">
        <f t="shared" si="8"/>
        <v>0</v>
      </c>
      <c r="H22" s="6">
        <f t="shared" si="9"/>
        <v>0</v>
      </c>
      <c r="I22" s="6">
        <f t="shared" si="10"/>
        <v>0</v>
      </c>
      <c r="J22" s="6">
        <f t="shared" si="11"/>
        <v>0</v>
      </c>
    </row>
    <row r="23" spans="1:10">
      <c r="A23" s="3" t="s">
        <v>46</v>
      </c>
      <c r="B23" s="3" t="s">
        <v>47</v>
      </c>
      <c r="C23" s="3">
        <v>30</v>
      </c>
      <c r="D23" s="3" t="s">
        <v>41</v>
      </c>
      <c r="E23" s="6"/>
      <c r="F23" s="6"/>
      <c r="G23" s="6">
        <f t="shared" si="8"/>
        <v>0</v>
      </c>
      <c r="H23" s="6">
        <f t="shared" si="9"/>
        <v>0</v>
      </c>
      <c r="I23" s="6">
        <f t="shared" si="10"/>
        <v>0</v>
      </c>
      <c r="J23" s="6">
        <f t="shared" si="11"/>
        <v>0</v>
      </c>
    </row>
    <row r="24" spans="1:10">
      <c r="A24" s="3" t="s">
        <v>48</v>
      </c>
      <c r="B24" s="3" t="s">
        <v>49</v>
      </c>
      <c r="C24" s="3">
        <v>76.930000000000007</v>
      </c>
      <c r="D24" s="3" t="s">
        <v>41</v>
      </c>
      <c r="E24" s="6"/>
      <c r="F24" s="6"/>
      <c r="G24" s="6">
        <f t="shared" si="8"/>
        <v>0</v>
      </c>
      <c r="H24" s="6">
        <f t="shared" si="9"/>
        <v>0</v>
      </c>
      <c r="I24" s="6">
        <f t="shared" si="10"/>
        <v>0</v>
      </c>
      <c r="J24" s="6">
        <f t="shared" si="11"/>
        <v>0</v>
      </c>
    </row>
    <row r="25" spans="1:10" ht="25.5">
      <c r="A25" s="3" t="s">
        <v>50</v>
      </c>
      <c r="B25" s="3" t="s">
        <v>51</v>
      </c>
      <c r="C25" s="3">
        <v>1349.55</v>
      </c>
      <c r="D25" s="3" t="s">
        <v>13</v>
      </c>
      <c r="E25" s="6"/>
      <c r="F25" s="6"/>
      <c r="G25" s="6">
        <f t="shared" si="8"/>
        <v>0</v>
      </c>
      <c r="H25" s="6">
        <f t="shared" si="9"/>
        <v>0</v>
      </c>
      <c r="I25" s="6">
        <f t="shared" si="10"/>
        <v>0</v>
      </c>
      <c r="J25" s="6">
        <f t="shared" si="11"/>
        <v>0</v>
      </c>
    </row>
    <row r="26" spans="1:10">
      <c r="A26" s="3" t="s">
        <v>52</v>
      </c>
      <c r="B26" s="3" t="s">
        <v>53</v>
      </c>
      <c r="C26" s="3">
        <v>180</v>
      </c>
      <c r="D26" s="3" t="s">
        <v>54</v>
      </c>
      <c r="E26" s="6"/>
      <c r="F26" s="6"/>
      <c r="G26" s="6">
        <f t="shared" si="8"/>
        <v>0</v>
      </c>
      <c r="H26" s="6">
        <f t="shared" si="9"/>
        <v>0</v>
      </c>
      <c r="I26" s="6">
        <f t="shared" si="10"/>
        <v>0</v>
      </c>
      <c r="J26" s="6">
        <f t="shared" si="11"/>
        <v>0</v>
      </c>
    </row>
    <row r="27" spans="1:10">
      <c r="A27" s="4"/>
      <c r="B27" s="4"/>
      <c r="C27" s="4"/>
      <c r="D27" s="4"/>
      <c r="E27" s="4"/>
      <c r="F27" s="4"/>
      <c r="G27" s="2" t="s">
        <v>25</v>
      </c>
      <c r="H27" s="8">
        <f>ROUND(SUM(H20:H26),2)</f>
        <v>0</v>
      </c>
      <c r="I27" s="8">
        <f t="shared" ref="I27:J27" si="12">ROUND(SUM(I20:I26),2)</f>
        <v>0</v>
      </c>
      <c r="J27" s="8">
        <f t="shared" si="12"/>
        <v>0</v>
      </c>
    </row>
    <row r="28" spans="1:10">
      <c r="A28" s="2">
        <v>5</v>
      </c>
      <c r="B28" s="2" t="s">
        <v>55</v>
      </c>
      <c r="C28" s="2"/>
      <c r="D28" s="2"/>
      <c r="E28" s="2"/>
      <c r="F28" s="2"/>
      <c r="G28" s="2"/>
      <c r="H28" s="7"/>
      <c r="I28" s="7"/>
      <c r="J28" s="7"/>
    </row>
    <row r="29" spans="1:10">
      <c r="A29" s="2" t="s">
        <v>56</v>
      </c>
      <c r="B29" s="2" t="s">
        <v>57</v>
      </c>
      <c r="C29" s="2"/>
      <c r="D29" s="2"/>
      <c r="E29" s="2"/>
      <c r="F29" s="2"/>
      <c r="G29" s="2"/>
      <c r="H29" s="7"/>
      <c r="I29" s="7"/>
      <c r="J29" s="7"/>
    </row>
    <row r="30" spans="1:10" ht="51">
      <c r="A30" s="3" t="s">
        <v>58</v>
      </c>
      <c r="B30" s="3" t="s">
        <v>59</v>
      </c>
      <c r="C30" s="3">
        <v>461.58</v>
      </c>
      <c r="D30" s="3" t="s">
        <v>60</v>
      </c>
      <c r="E30" s="6"/>
      <c r="F30" s="6"/>
      <c r="G30" s="6">
        <f>ROUND(E30+F30,2)</f>
        <v>0</v>
      </c>
      <c r="H30" s="6">
        <f>ROUND(E30*C30,2)</f>
        <v>0</v>
      </c>
      <c r="I30" s="6">
        <f>ROUND(F30*C30,2)</f>
        <v>0</v>
      </c>
      <c r="J30" s="6">
        <f>ROUND(H30+I30,2)</f>
        <v>0</v>
      </c>
    </row>
    <row r="31" spans="1:10" ht="63.75">
      <c r="A31" s="3" t="s">
        <v>61</v>
      </c>
      <c r="B31" s="3" t="s">
        <v>62</v>
      </c>
      <c r="C31" s="3">
        <v>461.58</v>
      </c>
      <c r="D31" s="3" t="s">
        <v>13</v>
      </c>
      <c r="E31" s="6"/>
      <c r="F31" s="6"/>
      <c r="G31" s="6">
        <f>ROUND(E31+F31,2)</f>
        <v>0</v>
      </c>
      <c r="H31" s="6">
        <f>ROUND(E31*C31,2)</f>
        <v>0</v>
      </c>
      <c r="I31" s="6">
        <f>ROUND(F31*C31,2)</f>
        <v>0</v>
      </c>
      <c r="J31" s="6">
        <f>ROUND(H31+I31,2)</f>
        <v>0</v>
      </c>
    </row>
    <row r="32" spans="1:10">
      <c r="A32" s="2" t="s">
        <v>63</v>
      </c>
      <c r="B32" s="2" t="s">
        <v>64</v>
      </c>
      <c r="C32" s="2"/>
      <c r="D32" s="2"/>
      <c r="E32" s="2"/>
      <c r="F32" s="2"/>
      <c r="G32" s="2"/>
      <c r="H32" s="7"/>
      <c r="I32" s="7"/>
      <c r="J32" s="7"/>
    </row>
    <row r="33" spans="1:10">
      <c r="A33" s="3" t="s">
        <v>65</v>
      </c>
      <c r="B33" s="3" t="s">
        <v>64</v>
      </c>
      <c r="C33" s="3">
        <v>225</v>
      </c>
      <c r="D33" s="3" t="s">
        <v>13</v>
      </c>
      <c r="E33" s="6"/>
      <c r="F33" s="6"/>
      <c r="G33" s="6">
        <f>ROUND(E33+F33,2)</f>
        <v>0</v>
      </c>
      <c r="H33" s="6">
        <f>ROUND(E33*C33,2)</f>
        <v>0</v>
      </c>
      <c r="I33" s="6">
        <f>ROUND(F33*C33,2)</f>
        <v>0</v>
      </c>
      <c r="J33" s="6">
        <f>ROUND(H33+I33,2)</f>
        <v>0</v>
      </c>
    </row>
    <row r="34" spans="1:10" ht="38.25">
      <c r="A34" s="3" t="s">
        <v>66</v>
      </c>
      <c r="B34" s="3" t="s">
        <v>67</v>
      </c>
      <c r="C34" s="3">
        <v>180</v>
      </c>
      <c r="D34" s="3" t="s">
        <v>41</v>
      </c>
      <c r="E34" s="6"/>
      <c r="F34" s="6"/>
      <c r="G34" s="6">
        <f>ROUND(E34+F34,2)</f>
        <v>0</v>
      </c>
      <c r="H34" s="6">
        <f>ROUND(E34*C34,2)</f>
        <v>0</v>
      </c>
      <c r="I34" s="6">
        <f>ROUND(F34*C34,2)</f>
        <v>0</v>
      </c>
      <c r="J34" s="6">
        <f>ROUND(H34+I34,2)</f>
        <v>0</v>
      </c>
    </row>
    <row r="35" spans="1:10">
      <c r="A35" s="4"/>
      <c r="B35" s="4"/>
      <c r="C35" s="4"/>
      <c r="D35" s="4"/>
      <c r="E35" s="4"/>
      <c r="F35" s="4"/>
      <c r="G35" s="2" t="s">
        <v>25</v>
      </c>
      <c r="H35" s="8">
        <f>ROUND(SUM(H30:H34),2)</f>
        <v>0</v>
      </c>
      <c r="I35" s="8">
        <f t="shared" ref="I35:J35" si="13">ROUND(SUM(I30:I34),2)</f>
        <v>0</v>
      </c>
      <c r="J35" s="8">
        <f t="shared" si="13"/>
        <v>0</v>
      </c>
    </row>
    <row r="36" spans="1:10">
      <c r="A36" s="2">
        <v>6</v>
      </c>
      <c r="B36" s="2" t="s">
        <v>68</v>
      </c>
      <c r="C36" s="2"/>
      <c r="D36" s="2"/>
      <c r="E36" s="2"/>
      <c r="F36" s="2"/>
      <c r="G36" s="2"/>
      <c r="H36" s="7"/>
      <c r="I36" s="7"/>
      <c r="J36" s="7"/>
    </row>
    <row r="37" spans="1:10" ht="25.5">
      <c r="A37" s="3" t="s">
        <v>69</v>
      </c>
      <c r="B37" s="3" t="s">
        <v>70</v>
      </c>
      <c r="C37" s="3">
        <v>2</v>
      </c>
      <c r="D37" s="3" t="s">
        <v>71</v>
      </c>
      <c r="E37" s="6"/>
      <c r="F37" s="6"/>
      <c r="G37" s="6">
        <f>ROUND(E37+F37,2)</f>
        <v>0</v>
      </c>
      <c r="H37" s="6">
        <f>ROUND(E37*C37,2)</f>
        <v>0</v>
      </c>
      <c r="I37" s="6">
        <f>ROUND(F37*C37,2)</f>
        <v>0</v>
      </c>
      <c r="J37" s="6">
        <f>ROUND(H37+I37,2)</f>
        <v>0</v>
      </c>
    </row>
    <row r="38" spans="1:10">
      <c r="A38" s="4"/>
      <c r="B38" s="4"/>
      <c r="C38" s="4"/>
      <c r="D38" s="4"/>
      <c r="E38" s="4"/>
      <c r="F38" s="4"/>
      <c r="G38" s="2" t="s">
        <v>25</v>
      </c>
      <c r="H38" s="8">
        <f>H37</f>
        <v>0</v>
      </c>
      <c r="I38" s="8">
        <f t="shared" ref="I38:J38" si="14">I37</f>
        <v>0</v>
      </c>
      <c r="J38" s="8">
        <f t="shared" si="14"/>
        <v>0</v>
      </c>
    </row>
    <row r="39" spans="1:10" ht="25.5">
      <c r="A39" s="2">
        <v>7</v>
      </c>
      <c r="B39" s="2" t="s">
        <v>72</v>
      </c>
      <c r="C39" s="2"/>
      <c r="D39" s="2"/>
      <c r="E39" s="2"/>
      <c r="F39" s="2"/>
      <c r="G39" s="2"/>
      <c r="H39" s="7"/>
      <c r="I39" s="7"/>
      <c r="J39" s="7"/>
    </row>
    <row r="40" spans="1:10" ht="25.5">
      <c r="A40" s="3" t="s">
        <v>73</v>
      </c>
      <c r="B40" s="3" t="s">
        <v>74</v>
      </c>
      <c r="C40" s="3">
        <v>895.07</v>
      </c>
      <c r="D40" s="3" t="s">
        <v>13</v>
      </c>
      <c r="E40" s="6"/>
      <c r="F40" s="6"/>
      <c r="G40" s="6">
        <f>ROUND(E40+F40,2)</f>
        <v>0</v>
      </c>
      <c r="H40" s="6">
        <f>ROUND(E40*C40,2)</f>
        <v>0</v>
      </c>
      <c r="I40" s="6">
        <f>ROUND(F40*C40,2)</f>
        <v>0</v>
      </c>
      <c r="J40" s="6">
        <f>ROUND(H40+I40,2)</f>
        <v>0</v>
      </c>
    </row>
    <row r="41" spans="1:10" ht="25.5">
      <c r="A41" s="3" t="s">
        <v>75</v>
      </c>
      <c r="B41" s="3" t="s">
        <v>76</v>
      </c>
      <c r="C41" s="3">
        <v>895.07</v>
      </c>
      <c r="D41" s="3" t="s">
        <v>13</v>
      </c>
      <c r="E41" s="6"/>
      <c r="F41" s="6"/>
      <c r="G41" s="6">
        <f t="shared" ref="G41:G43" si="15">ROUND(E41+F41,2)</f>
        <v>0</v>
      </c>
      <c r="H41" s="6">
        <f t="shared" ref="H41:H43" si="16">ROUND(E41*C41,2)</f>
        <v>0</v>
      </c>
      <c r="I41" s="6">
        <f t="shared" ref="I41:I43" si="17">ROUND(F41*C41,2)</f>
        <v>0</v>
      </c>
      <c r="J41" s="6">
        <f t="shared" ref="J41:J43" si="18">ROUND(H41+I41,2)</f>
        <v>0</v>
      </c>
    </row>
    <row r="42" spans="1:10" ht="38.25">
      <c r="A42" s="3" t="s">
        <v>77</v>
      </c>
      <c r="B42" s="3" t="s">
        <v>78</v>
      </c>
      <c r="C42" s="3">
        <v>895.07</v>
      </c>
      <c r="D42" s="3" t="s">
        <v>13</v>
      </c>
      <c r="E42" s="6"/>
      <c r="F42" s="6"/>
      <c r="G42" s="6">
        <f t="shared" si="15"/>
        <v>0</v>
      </c>
      <c r="H42" s="6">
        <f t="shared" si="16"/>
        <v>0</v>
      </c>
      <c r="I42" s="6">
        <f t="shared" si="17"/>
        <v>0</v>
      </c>
      <c r="J42" s="6">
        <f t="shared" si="18"/>
        <v>0</v>
      </c>
    </row>
    <row r="43" spans="1:10" ht="38.25">
      <c r="A43" s="3" t="s">
        <v>79</v>
      </c>
      <c r="B43" s="3" t="s">
        <v>80</v>
      </c>
      <c r="C43" s="3">
        <v>6</v>
      </c>
      <c r="D43" s="3" t="s">
        <v>13</v>
      </c>
      <c r="E43" s="6"/>
      <c r="F43" s="6"/>
      <c r="G43" s="6">
        <f t="shared" si="15"/>
        <v>0</v>
      </c>
      <c r="H43" s="6">
        <f t="shared" si="16"/>
        <v>0</v>
      </c>
      <c r="I43" s="6">
        <f t="shared" si="17"/>
        <v>0</v>
      </c>
      <c r="J43" s="6">
        <f t="shared" si="18"/>
        <v>0</v>
      </c>
    </row>
    <row r="44" spans="1:10">
      <c r="A44" s="4"/>
      <c r="B44" s="4"/>
      <c r="C44" s="4"/>
      <c r="D44" s="4"/>
      <c r="E44" s="4"/>
      <c r="F44" s="4"/>
      <c r="G44" s="2" t="s">
        <v>25</v>
      </c>
      <c r="H44" s="8">
        <f>ROUND(SUM(H40:H43),2)</f>
        <v>0</v>
      </c>
      <c r="I44" s="8">
        <f t="shared" ref="I44:J44" si="19">ROUND(SUM(I40:I43),2)</f>
        <v>0</v>
      </c>
      <c r="J44" s="8">
        <f t="shared" si="19"/>
        <v>0</v>
      </c>
    </row>
    <row r="45" spans="1:10">
      <c r="A45" s="2">
        <v>8</v>
      </c>
      <c r="B45" s="2" t="s">
        <v>81</v>
      </c>
      <c r="C45" s="2"/>
      <c r="D45" s="2"/>
      <c r="E45" s="2"/>
      <c r="F45" s="2"/>
      <c r="G45" s="2"/>
      <c r="H45" s="7"/>
      <c r="I45" s="7"/>
      <c r="J45" s="7"/>
    </row>
    <row r="46" spans="1:10">
      <c r="A46" s="3" t="s">
        <v>82</v>
      </c>
      <c r="B46" s="3" t="s">
        <v>83</v>
      </c>
      <c r="C46" s="3">
        <v>1</v>
      </c>
      <c r="D46" s="3" t="s">
        <v>84</v>
      </c>
      <c r="E46" s="6"/>
      <c r="F46" s="6"/>
      <c r="G46" s="6">
        <f>ROUND(E46+F46,2)</f>
        <v>0</v>
      </c>
      <c r="H46" s="6">
        <f>ROUND(E46*C46,2)</f>
        <v>0</v>
      </c>
      <c r="I46" s="6">
        <f>ROUND(F46*C46,2)</f>
        <v>0</v>
      </c>
      <c r="J46" s="6">
        <f>ROUND(H46+I46,2)</f>
        <v>0</v>
      </c>
    </row>
    <row r="47" spans="1:10">
      <c r="A47" s="4"/>
      <c r="B47" s="4"/>
      <c r="C47" s="4"/>
      <c r="D47" s="4"/>
      <c r="E47" s="4"/>
      <c r="F47" s="4"/>
      <c r="G47" s="2" t="s">
        <v>25</v>
      </c>
      <c r="H47" s="8">
        <f>H46</f>
        <v>0</v>
      </c>
      <c r="I47" s="8">
        <f t="shared" ref="I47" si="20">I46</f>
        <v>0</v>
      </c>
      <c r="J47" s="8">
        <f t="shared" ref="J47" si="21">J46</f>
        <v>0</v>
      </c>
    </row>
    <row r="48" spans="1:10">
      <c r="A48" s="5"/>
      <c r="B48" s="5"/>
      <c r="C48" s="5"/>
      <c r="D48" s="5"/>
      <c r="E48" s="5"/>
      <c r="F48" s="5"/>
      <c r="G48" s="5" t="s">
        <v>85</v>
      </c>
      <c r="H48" s="9">
        <f>ROUND(H10+H14+H18+H27+H35+H38+H44+H47,2)</f>
        <v>0</v>
      </c>
      <c r="I48" s="9">
        <f t="shared" ref="I48:J48" si="22">ROUND(I10+I14+I18+I27+I35+I38+I44+I47,2)</f>
        <v>0</v>
      </c>
      <c r="J48" s="9">
        <f t="shared" si="22"/>
        <v>0</v>
      </c>
    </row>
  </sheetData>
  <mergeCells count="7">
    <mergeCell ref="A1:J1"/>
    <mergeCell ref="A2:A3"/>
    <mergeCell ref="B2:B3"/>
    <mergeCell ref="C2:C3"/>
    <mergeCell ref="D2:D3"/>
    <mergeCell ref="E2:G2"/>
    <mergeCell ref="H2:J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0"/>
  <sheetViews>
    <sheetView tabSelected="1" workbookViewId="0">
      <selection activeCell="A5" sqref="A5"/>
    </sheetView>
  </sheetViews>
  <sheetFormatPr defaultRowHeight="16.5"/>
  <cols>
    <col min="1" max="1" width="7.5703125" style="12" bestFit="1" customWidth="1"/>
    <col min="2" max="2" width="22.7109375" style="12" customWidth="1"/>
    <col min="3" max="3" width="20.140625" style="12" bestFit="1" customWidth="1"/>
    <col min="4" max="4" width="15.140625" style="12" bestFit="1" customWidth="1"/>
    <col min="5" max="5" width="16.5703125" style="12" customWidth="1"/>
    <col min="6" max="6" width="16.85546875" style="12" bestFit="1" customWidth="1"/>
    <col min="7" max="11" width="16.5703125" style="12" bestFit="1" customWidth="1"/>
    <col min="12" max="12" width="16.85546875" style="12" bestFit="1" customWidth="1"/>
    <col min="13" max="13" width="16.5703125" style="12" bestFit="1" customWidth="1"/>
    <col min="14" max="14" width="16.85546875" style="12" bestFit="1" customWidth="1"/>
    <col min="15" max="15" width="27.5703125" style="12" bestFit="1" customWidth="1"/>
    <col min="16" max="16" width="9.140625" style="10"/>
    <col min="17" max="17" width="14.42578125" style="11" bestFit="1" customWidth="1"/>
    <col min="18" max="20" width="9.140625" style="11"/>
    <col min="21" max="16384" width="9.140625" style="10"/>
  </cols>
  <sheetData>
    <row r="1" spans="1:20" ht="17.25" thickBot="1"/>
    <row r="2" spans="1:20" s="12" customFormat="1">
      <c r="A2" s="185" t="s">
        <v>86</v>
      </c>
      <c r="B2" s="187" t="s">
        <v>87</v>
      </c>
      <c r="C2" s="188"/>
      <c r="D2" s="191" t="s">
        <v>88</v>
      </c>
      <c r="E2" s="192"/>
      <c r="F2" s="192"/>
      <c r="G2" s="193"/>
      <c r="H2" s="191" t="s">
        <v>89</v>
      </c>
      <c r="I2" s="192"/>
      <c r="J2" s="192"/>
      <c r="K2" s="193"/>
      <c r="L2" s="191" t="s">
        <v>90</v>
      </c>
      <c r="M2" s="192"/>
      <c r="N2" s="192"/>
      <c r="O2" s="193"/>
      <c r="Q2" s="13"/>
      <c r="R2" s="13"/>
      <c r="S2" s="13"/>
      <c r="T2" s="13"/>
    </row>
    <row r="3" spans="1:20" s="12" customFormat="1">
      <c r="A3" s="186"/>
      <c r="B3" s="189"/>
      <c r="C3" s="190"/>
      <c r="D3" s="25" t="s">
        <v>91</v>
      </c>
      <c r="E3" s="26" t="s">
        <v>92</v>
      </c>
      <c r="F3" s="26" t="s">
        <v>93</v>
      </c>
      <c r="G3" s="27" t="s">
        <v>94</v>
      </c>
      <c r="H3" s="25" t="s">
        <v>91</v>
      </c>
      <c r="I3" s="26" t="s">
        <v>92</v>
      </c>
      <c r="J3" s="26" t="s">
        <v>93</v>
      </c>
      <c r="K3" s="28" t="s">
        <v>94</v>
      </c>
      <c r="L3" s="29" t="s">
        <v>91</v>
      </c>
      <c r="M3" s="26" t="s">
        <v>92</v>
      </c>
      <c r="N3" s="26" t="s">
        <v>93</v>
      </c>
      <c r="O3" s="28" t="s">
        <v>94</v>
      </c>
      <c r="Q3" s="13"/>
      <c r="R3" s="13"/>
      <c r="S3" s="13"/>
      <c r="T3" s="13"/>
    </row>
    <row r="4" spans="1:20" ht="33">
      <c r="A4" s="30">
        <v>1</v>
      </c>
      <c r="B4" s="31" t="s">
        <v>95</v>
      </c>
      <c r="C4" s="32">
        <f>C5+C7+C9+C11+C13</f>
        <v>0</v>
      </c>
      <c r="D4" s="33"/>
      <c r="E4" s="34"/>
      <c r="F4" s="34"/>
      <c r="G4" s="34"/>
      <c r="H4" s="33"/>
      <c r="I4" s="34"/>
      <c r="J4" s="34"/>
      <c r="K4" s="35"/>
      <c r="L4" s="34"/>
      <c r="M4" s="34"/>
      <c r="N4" s="34"/>
      <c r="O4" s="35"/>
    </row>
    <row r="5" spans="1:20" ht="66">
      <c r="A5" s="36" t="s">
        <v>96</v>
      </c>
      <c r="B5" s="37" t="s">
        <v>12</v>
      </c>
      <c r="C5" s="38">
        <f>PROPOSTA!J5</f>
        <v>0</v>
      </c>
      <c r="D5" s="39">
        <v>1</v>
      </c>
      <c r="E5" s="40"/>
      <c r="F5" s="40"/>
      <c r="G5" s="41"/>
      <c r="H5" s="42"/>
      <c r="I5" s="40"/>
      <c r="J5" s="40"/>
      <c r="K5" s="43"/>
      <c r="L5" s="44"/>
      <c r="M5" s="40"/>
      <c r="N5" s="40"/>
      <c r="O5" s="43"/>
      <c r="Q5" s="14">
        <f>SUM(D5:O5)</f>
        <v>1</v>
      </c>
    </row>
    <row r="6" spans="1:20">
      <c r="A6" s="45"/>
      <c r="B6" s="46"/>
      <c r="C6" s="47"/>
      <c r="D6" s="48">
        <f>TRUNC(D5*$C5,5)</f>
        <v>0</v>
      </c>
      <c r="E6" s="49">
        <f t="shared" ref="E6:O6" si="0">TRUNC(E5*$C5,5)</f>
        <v>0</v>
      </c>
      <c r="F6" s="49">
        <f t="shared" si="0"/>
        <v>0</v>
      </c>
      <c r="G6" s="50">
        <f t="shared" si="0"/>
        <v>0</v>
      </c>
      <c r="H6" s="51">
        <f t="shared" si="0"/>
        <v>0</v>
      </c>
      <c r="I6" s="49">
        <f t="shared" si="0"/>
        <v>0</v>
      </c>
      <c r="J6" s="49">
        <f t="shared" si="0"/>
        <v>0</v>
      </c>
      <c r="K6" s="52">
        <f t="shared" si="0"/>
        <v>0</v>
      </c>
      <c r="L6" s="53">
        <f t="shared" si="0"/>
        <v>0</v>
      </c>
      <c r="M6" s="49">
        <f t="shared" si="0"/>
        <v>0</v>
      </c>
      <c r="N6" s="49">
        <f t="shared" si="0"/>
        <v>0</v>
      </c>
      <c r="O6" s="52">
        <f t="shared" si="0"/>
        <v>0</v>
      </c>
      <c r="Q6" s="14"/>
      <c r="S6" s="15">
        <f>SUM(D6:O6)-C5</f>
        <v>0</v>
      </c>
    </row>
    <row r="7" spans="1:20">
      <c r="A7" s="45" t="s">
        <v>97</v>
      </c>
      <c r="B7" s="46" t="s">
        <v>98</v>
      </c>
      <c r="C7" s="47">
        <f>PROPOSTA!J6</f>
        <v>0</v>
      </c>
      <c r="D7" s="54">
        <v>1</v>
      </c>
      <c r="E7" s="55"/>
      <c r="F7" s="55"/>
      <c r="G7" s="56"/>
      <c r="H7" s="57"/>
      <c r="I7" s="55"/>
      <c r="J7" s="55"/>
      <c r="K7" s="58"/>
      <c r="L7" s="59"/>
      <c r="M7" s="55"/>
      <c r="N7" s="55"/>
      <c r="O7" s="58"/>
      <c r="Q7" s="14">
        <f t="shared" ref="Q7:Q64" si="1">SUM(D7:O7)</f>
        <v>1</v>
      </c>
    </row>
    <row r="8" spans="1:20">
      <c r="A8" s="45"/>
      <c r="B8" s="46"/>
      <c r="C8" s="47"/>
      <c r="D8" s="48">
        <f>TRUNC(D7*$C7,5)</f>
        <v>0</v>
      </c>
      <c r="E8" s="60">
        <f t="shared" ref="E8:O8" si="2">TRUNC(E7*$C7,5)</f>
        <v>0</v>
      </c>
      <c r="F8" s="60">
        <f t="shared" si="2"/>
        <v>0</v>
      </c>
      <c r="G8" s="61">
        <f t="shared" si="2"/>
        <v>0</v>
      </c>
      <c r="H8" s="62">
        <f t="shared" si="2"/>
        <v>0</v>
      </c>
      <c r="I8" s="60">
        <f t="shared" si="2"/>
        <v>0</v>
      </c>
      <c r="J8" s="60">
        <f t="shared" si="2"/>
        <v>0</v>
      </c>
      <c r="K8" s="63">
        <f t="shared" si="2"/>
        <v>0</v>
      </c>
      <c r="L8" s="64">
        <f t="shared" si="2"/>
        <v>0</v>
      </c>
      <c r="M8" s="60">
        <f t="shared" si="2"/>
        <v>0</v>
      </c>
      <c r="N8" s="60">
        <f t="shared" si="2"/>
        <v>0</v>
      </c>
      <c r="O8" s="63">
        <f t="shared" si="2"/>
        <v>0</v>
      </c>
      <c r="Q8" s="14"/>
      <c r="S8" s="15">
        <f>SUM(D8:O8)-C7</f>
        <v>0</v>
      </c>
    </row>
    <row r="9" spans="1:20" ht="33">
      <c r="A9" s="45" t="s">
        <v>99</v>
      </c>
      <c r="B9" s="46" t="s">
        <v>100</v>
      </c>
      <c r="C9" s="47">
        <f>PROPOSTA!J7</f>
        <v>0</v>
      </c>
      <c r="D9" s="54">
        <v>1</v>
      </c>
      <c r="E9" s="55"/>
      <c r="F9" s="55"/>
      <c r="G9" s="56"/>
      <c r="H9" s="57"/>
      <c r="I9" s="55"/>
      <c r="J9" s="55"/>
      <c r="K9" s="58"/>
      <c r="L9" s="59"/>
      <c r="M9" s="55"/>
      <c r="N9" s="55"/>
      <c r="O9" s="58"/>
      <c r="Q9" s="14">
        <f t="shared" si="1"/>
        <v>1</v>
      </c>
    </row>
    <row r="10" spans="1:20">
      <c r="A10" s="45"/>
      <c r="B10" s="46"/>
      <c r="C10" s="47"/>
      <c r="D10" s="48">
        <f>TRUNC(D9*$C9,5)</f>
        <v>0</v>
      </c>
      <c r="E10" s="60">
        <f t="shared" ref="E10:O10" si="3">TRUNC(E9*$C9,5)</f>
        <v>0</v>
      </c>
      <c r="F10" s="60">
        <f t="shared" si="3"/>
        <v>0</v>
      </c>
      <c r="G10" s="61">
        <f t="shared" si="3"/>
        <v>0</v>
      </c>
      <c r="H10" s="62">
        <f t="shared" si="3"/>
        <v>0</v>
      </c>
      <c r="I10" s="60">
        <f t="shared" si="3"/>
        <v>0</v>
      </c>
      <c r="J10" s="60">
        <f t="shared" si="3"/>
        <v>0</v>
      </c>
      <c r="K10" s="63">
        <f t="shared" si="3"/>
        <v>0</v>
      </c>
      <c r="L10" s="64">
        <f t="shared" si="3"/>
        <v>0</v>
      </c>
      <c r="M10" s="60">
        <f t="shared" si="3"/>
        <v>0</v>
      </c>
      <c r="N10" s="60">
        <f t="shared" si="3"/>
        <v>0</v>
      </c>
      <c r="O10" s="63">
        <f t="shared" si="3"/>
        <v>0</v>
      </c>
      <c r="Q10" s="14"/>
      <c r="S10" s="15">
        <f>SUM(D10:O10)-C9</f>
        <v>0</v>
      </c>
    </row>
    <row r="11" spans="1:20" ht="66">
      <c r="A11" s="45" t="s">
        <v>101</v>
      </c>
      <c r="B11" s="46" t="s">
        <v>21</v>
      </c>
      <c r="C11" s="47">
        <f>PROPOSTA!J8</f>
        <v>0</v>
      </c>
      <c r="D11" s="54">
        <v>1</v>
      </c>
      <c r="E11" s="55"/>
      <c r="F11" s="55"/>
      <c r="G11" s="56"/>
      <c r="H11" s="57"/>
      <c r="I11" s="55"/>
      <c r="J11" s="55"/>
      <c r="K11" s="58"/>
      <c r="L11" s="59"/>
      <c r="M11" s="55"/>
      <c r="N11" s="55"/>
      <c r="O11" s="58"/>
      <c r="Q11" s="14">
        <f t="shared" si="1"/>
        <v>1</v>
      </c>
    </row>
    <row r="12" spans="1:20">
      <c r="A12" s="45"/>
      <c r="B12" s="46"/>
      <c r="C12" s="47"/>
      <c r="D12" s="48">
        <f>TRUNC(D11*$C11,5)</f>
        <v>0</v>
      </c>
      <c r="E12" s="65">
        <f t="shared" ref="E12:O12" si="4">TRUNC(E11*$C11,5)</f>
        <v>0</v>
      </c>
      <c r="F12" s="65">
        <f t="shared" si="4"/>
        <v>0</v>
      </c>
      <c r="G12" s="66">
        <f t="shared" si="4"/>
        <v>0</v>
      </c>
      <c r="H12" s="67">
        <f t="shared" si="4"/>
        <v>0</v>
      </c>
      <c r="I12" s="65">
        <f t="shared" si="4"/>
        <v>0</v>
      </c>
      <c r="J12" s="65">
        <f t="shared" si="4"/>
        <v>0</v>
      </c>
      <c r="K12" s="68">
        <f t="shared" si="4"/>
        <v>0</v>
      </c>
      <c r="L12" s="69">
        <f t="shared" si="4"/>
        <v>0</v>
      </c>
      <c r="M12" s="65">
        <f t="shared" si="4"/>
        <v>0</v>
      </c>
      <c r="N12" s="65">
        <f t="shared" si="4"/>
        <v>0</v>
      </c>
      <c r="O12" s="68">
        <f t="shared" si="4"/>
        <v>0</v>
      </c>
      <c r="Q12" s="14"/>
      <c r="S12" s="15">
        <f>SUM(D12:O12)-C11</f>
        <v>0</v>
      </c>
    </row>
    <row r="13" spans="1:20" ht="33">
      <c r="A13" s="45" t="s">
        <v>102</v>
      </c>
      <c r="B13" s="46" t="s">
        <v>103</v>
      </c>
      <c r="C13" s="47">
        <f>PROPOSTA!J9</f>
        <v>0</v>
      </c>
      <c r="D13" s="70">
        <f>1/12</f>
        <v>8.3333333333333329E-2</v>
      </c>
      <c r="E13" s="71">
        <f t="shared" ref="E13:O13" si="5">1/12</f>
        <v>8.3333333333333329E-2</v>
      </c>
      <c r="F13" s="71">
        <f t="shared" si="5"/>
        <v>8.3333333333333329E-2</v>
      </c>
      <c r="G13" s="72">
        <f t="shared" si="5"/>
        <v>8.3333333333333329E-2</v>
      </c>
      <c r="H13" s="70">
        <f t="shared" si="5"/>
        <v>8.3333333333333329E-2</v>
      </c>
      <c r="I13" s="71">
        <f t="shared" si="5"/>
        <v>8.3333333333333329E-2</v>
      </c>
      <c r="J13" s="71">
        <f t="shared" si="5"/>
        <v>8.3333333333333329E-2</v>
      </c>
      <c r="K13" s="73">
        <f t="shared" si="5"/>
        <v>8.3333333333333329E-2</v>
      </c>
      <c r="L13" s="74">
        <f t="shared" si="5"/>
        <v>8.3333333333333329E-2</v>
      </c>
      <c r="M13" s="71">
        <f t="shared" si="5"/>
        <v>8.3333333333333329E-2</v>
      </c>
      <c r="N13" s="71">
        <f t="shared" si="5"/>
        <v>8.3333333333333329E-2</v>
      </c>
      <c r="O13" s="73">
        <f t="shared" si="5"/>
        <v>8.3333333333333329E-2</v>
      </c>
      <c r="Q13" s="14">
        <f t="shared" si="1"/>
        <v>1</v>
      </c>
    </row>
    <row r="14" spans="1:20" s="16" customFormat="1">
      <c r="A14" s="75"/>
      <c r="B14" s="76"/>
      <c r="C14" s="77"/>
      <c r="D14" s="78">
        <f t="shared" ref="D14:O14" si="6">TRUNC(D13*$C13,5)</f>
        <v>0</v>
      </c>
      <c r="E14" s="79">
        <f t="shared" si="6"/>
        <v>0</v>
      </c>
      <c r="F14" s="79">
        <f t="shared" si="6"/>
        <v>0</v>
      </c>
      <c r="G14" s="80">
        <f t="shared" si="6"/>
        <v>0</v>
      </c>
      <c r="H14" s="78">
        <f t="shared" si="6"/>
        <v>0</v>
      </c>
      <c r="I14" s="79">
        <f t="shared" si="6"/>
        <v>0</v>
      </c>
      <c r="J14" s="79">
        <f t="shared" si="6"/>
        <v>0</v>
      </c>
      <c r="K14" s="81">
        <f t="shared" si="6"/>
        <v>0</v>
      </c>
      <c r="L14" s="82">
        <f t="shared" si="6"/>
        <v>0</v>
      </c>
      <c r="M14" s="79">
        <f t="shared" si="6"/>
        <v>0</v>
      </c>
      <c r="N14" s="79">
        <f t="shared" si="6"/>
        <v>0</v>
      </c>
      <c r="O14" s="81">
        <f t="shared" si="6"/>
        <v>0</v>
      </c>
      <c r="Q14" s="17"/>
      <c r="R14" s="17"/>
      <c r="S14" s="17">
        <f>SUM(D14:O14)-C13</f>
        <v>0</v>
      </c>
      <c r="T14" s="17"/>
    </row>
    <row r="15" spans="1:20">
      <c r="A15" s="30">
        <v>2</v>
      </c>
      <c r="B15" s="83" t="s">
        <v>26</v>
      </c>
      <c r="C15" s="84">
        <f>C16+C18</f>
        <v>0</v>
      </c>
      <c r="D15" s="33"/>
      <c r="E15" s="34"/>
      <c r="F15" s="34"/>
      <c r="G15" s="34"/>
      <c r="H15" s="33"/>
      <c r="I15" s="34"/>
      <c r="J15" s="34"/>
      <c r="K15" s="35"/>
      <c r="L15" s="34"/>
      <c r="M15" s="34"/>
      <c r="N15" s="34"/>
      <c r="O15" s="35"/>
      <c r="Q15" s="14"/>
    </row>
    <row r="16" spans="1:20" ht="49.5">
      <c r="A16" s="36" t="s">
        <v>104</v>
      </c>
      <c r="B16" s="37" t="s">
        <v>105</v>
      </c>
      <c r="C16" s="47">
        <f>PROPOSTA!J12</f>
        <v>0</v>
      </c>
      <c r="D16" s="42"/>
      <c r="E16" s="40"/>
      <c r="F16" s="40"/>
      <c r="G16" s="41"/>
      <c r="H16" s="42"/>
      <c r="I16" s="40"/>
      <c r="J16" s="40"/>
      <c r="K16" s="85">
        <v>1</v>
      </c>
      <c r="L16" s="44"/>
      <c r="M16" s="40"/>
      <c r="N16" s="40"/>
      <c r="O16" s="43"/>
      <c r="Q16" s="14">
        <f t="shared" si="1"/>
        <v>1</v>
      </c>
    </row>
    <row r="17" spans="1:20">
      <c r="A17" s="45"/>
      <c r="B17" s="46"/>
      <c r="C17" s="47"/>
      <c r="D17" s="62">
        <f>TRUNC(D16*$C16,5)</f>
        <v>0</v>
      </c>
      <c r="E17" s="60">
        <f t="shared" ref="E17:O19" si="7">TRUNC(E16*$C16,5)</f>
        <v>0</v>
      </c>
      <c r="F17" s="60">
        <f t="shared" si="7"/>
        <v>0</v>
      </c>
      <c r="G17" s="61">
        <f t="shared" si="7"/>
        <v>0</v>
      </c>
      <c r="H17" s="62">
        <f t="shared" si="7"/>
        <v>0</v>
      </c>
      <c r="I17" s="60">
        <f t="shared" si="7"/>
        <v>0</v>
      </c>
      <c r="J17" s="60">
        <f t="shared" si="7"/>
        <v>0</v>
      </c>
      <c r="K17" s="86">
        <f t="shared" si="7"/>
        <v>0</v>
      </c>
      <c r="L17" s="64">
        <f t="shared" si="7"/>
        <v>0</v>
      </c>
      <c r="M17" s="60">
        <f t="shared" si="7"/>
        <v>0</v>
      </c>
      <c r="N17" s="60">
        <f t="shared" si="7"/>
        <v>0</v>
      </c>
      <c r="O17" s="63">
        <f t="shared" si="7"/>
        <v>0</v>
      </c>
      <c r="Q17" s="14"/>
      <c r="S17" s="15">
        <f>SUM(D17:O17)-C16</f>
        <v>0</v>
      </c>
      <c r="T17" s="10"/>
    </row>
    <row r="18" spans="1:20" ht="49.5">
      <c r="A18" s="45" t="s">
        <v>106</v>
      </c>
      <c r="B18" s="46" t="s">
        <v>107</v>
      </c>
      <c r="C18" s="47">
        <f>PROPOSTA!J13</f>
        <v>0</v>
      </c>
      <c r="D18" s="87"/>
      <c r="E18" s="88"/>
      <c r="F18" s="88"/>
      <c r="G18" s="89"/>
      <c r="H18" s="87"/>
      <c r="I18" s="88"/>
      <c r="J18" s="88"/>
      <c r="K18" s="90">
        <v>0.5</v>
      </c>
      <c r="L18" s="91">
        <v>0.5</v>
      </c>
      <c r="M18" s="88"/>
      <c r="N18" s="88"/>
      <c r="O18" s="92"/>
      <c r="Q18" s="14">
        <f t="shared" si="1"/>
        <v>1</v>
      </c>
      <c r="T18" s="10"/>
    </row>
    <row r="19" spans="1:20">
      <c r="A19" s="93"/>
      <c r="B19" s="94"/>
      <c r="C19" s="47"/>
      <c r="D19" s="62">
        <f>TRUNC(D18*$C18,5)</f>
        <v>0</v>
      </c>
      <c r="E19" s="60">
        <f t="shared" si="7"/>
        <v>0</v>
      </c>
      <c r="F19" s="60">
        <f t="shared" si="7"/>
        <v>0</v>
      </c>
      <c r="G19" s="61">
        <f t="shared" si="7"/>
        <v>0</v>
      </c>
      <c r="H19" s="62">
        <f t="shared" si="7"/>
        <v>0</v>
      </c>
      <c r="I19" s="60">
        <f t="shared" si="7"/>
        <v>0</v>
      </c>
      <c r="J19" s="60">
        <f t="shared" si="7"/>
        <v>0</v>
      </c>
      <c r="K19" s="81">
        <f t="shared" si="7"/>
        <v>0</v>
      </c>
      <c r="L19" s="82">
        <f t="shared" si="7"/>
        <v>0</v>
      </c>
      <c r="M19" s="60">
        <f t="shared" si="7"/>
        <v>0</v>
      </c>
      <c r="N19" s="60">
        <f t="shared" si="7"/>
        <v>0</v>
      </c>
      <c r="O19" s="63">
        <f t="shared" si="7"/>
        <v>0</v>
      </c>
      <c r="Q19" s="14"/>
      <c r="S19" s="15">
        <f>SUM(D19:O19)-C18</f>
        <v>0</v>
      </c>
      <c r="T19" s="10"/>
    </row>
    <row r="20" spans="1:20" ht="49.5">
      <c r="A20" s="30">
        <v>3</v>
      </c>
      <c r="B20" s="83" t="s">
        <v>31</v>
      </c>
      <c r="C20" s="84">
        <f>C21+C23</f>
        <v>0</v>
      </c>
      <c r="D20" s="33"/>
      <c r="E20" s="34"/>
      <c r="F20" s="34"/>
      <c r="G20" s="34"/>
      <c r="H20" s="33"/>
      <c r="I20" s="34"/>
      <c r="J20" s="34"/>
      <c r="K20" s="35"/>
      <c r="L20" s="34"/>
      <c r="M20" s="34"/>
      <c r="N20" s="34"/>
      <c r="O20" s="35"/>
      <c r="Q20" s="14"/>
      <c r="T20" s="10"/>
    </row>
    <row r="21" spans="1:20" ht="99">
      <c r="A21" s="36" t="s">
        <v>108</v>
      </c>
      <c r="B21" s="37" t="s">
        <v>33</v>
      </c>
      <c r="C21" s="47">
        <f>PROPOSTA!J16</f>
        <v>0</v>
      </c>
      <c r="D21" s="42"/>
      <c r="E21" s="40"/>
      <c r="F21" s="95">
        <v>0.4</v>
      </c>
      <c r="G21" s="96">
        <v>0.6</v>
      </c>
      <c r="H21" s="42"/>
      <c r="I21" s="40"/>
      <c r="J21" s="40"/>
      <c r="K21" s="43"/>
      <c r="L21" s="44"/>
      <c r="M21" s="40"/>
      <c r="N21" s="40"/>
      <c r="O21" s="43"/>
      <c r="Q21" s="14">
        <f t="shared" si="1"/>
        <v>1</v>
      </c>
      <c r="T21" s="10"/>
    </row>
    <row r="22" spans="1:20">
      <c r="A22" s="45"/>
      <c r="B22" s="46"/>
      <c r="C22" s="47"/>
      <c r="D22" s="62">
        <f>TRUNC(D21*$C21,5)</f>
        <v>0</v>
      </c>
      <c r="E22" s="60">
        <f t="shared" ref="E22:O24" si="8">TRUNC(E21*$C21,5)</f>
        <v>0</v>
      </c>
      <c r="F22" s="97">
        <f t="shared" si="8"/>
        <v>0</v>
      </c>
      <c r="G22" s="98">
        <f t="shared" si="8"/>
        <v>0</v>
      </c>
      <c r="H22" s="62">
        <f t="shared" si="8"/>
        <v>0</v>
      </c>
      <c r="I22" s="60">
        <f t="shared" si="8"/>
        <v>0</v>
      </c>
      <c r="J22" s="60">
        <f t="shared" si="8"/>
        <v>0</v>
      </c>
      <c r="K22" s="63">
        <f t="shared" si="8"/>
        <v>0</v>
      </c>
      <c r="L22" s="64">
        <f t="shared" si="8"/>
        <v>0</v>
      </c>
      <c r="M22" s="60">
        <f t="shared" si="8"/>
        <v>0</v>
      </c>
      <c r="N22" s="60">
        <f t="shared" si="8"/>
        <v>0</v>
      </c>
      <c r="O22" s="63">
        <f t="shared" si="8"/>
        <v>0</v>
      </c>
      <c r="Q22" s="14"/>
      <c r="S22" s="15">
        <f>SUM(D22:O22)-C21</f>
        <v>0</v>
      </c>
      <c r="T22" s="10"/>
    </row>
    <row r="23" spans="1:20" ht="99">
      <c r="A23" s="45" t="s">
        <v>109</v>
      </c>
      <c r="B23" s="46" t="s">
        <v>36</v>
      </c>
      <c r="C23" s="47">
        <f>PROPOSTA!J17</f>
        <v>0</v>
      </c>
      <c r="D23" s="87"/>
      <c r="E23" s="88"/>
      <c r="F23" s="99">
        <v>0.4</v>
      </c>
      <c r="G23" s="100">
        <v>0.6</v>
      </c>
      <c r="H23" s="87"/>
      <c r="I23" s="88"/>
      <c r="J23" s="88"/>
      <c r="K23" s="92"/>
      <c r="L23" s="101"/>
      <c r="M23" s="88"/>
      <c r="N23" s="88"/>
      <c r="O23" s="92"/>
      <c r="Q23" s="14">
        <f t="shared" si="1"/>
        <v>1</v>
      </c>
      <c r="T23" s="10"/>
    </row>
    <row r="24" spans="1:20">
      <c r="A24" s="93"/>
      <c r="B24" s="94"/>
      <c r="C24" s="47"/>
      <c r="D24" s="62">
        <f>TRUNC(D23*$C23,5)</f>
        <v>0</v>
      </c>
      <c r="E24" s="60">
        <f t="shared" si="8"/>
        <v>0</v>
      </c>
      <c r="F24" s="102">
        <f>TRUNC(F23*$C23,5)</f>
        <v>0</v>
      </c>
      <c r="G24" s="103">
        <f t="shared" ref="G24" si="9">TRUNC(G23*$C23,5)</f>
        <v>0</v>
      </c>
      <c r="H24" s="62">
        <f t="shared" si="8"/>
        <v>0</v>
      </c>
      <c r="I24" s="60">
        <f t="shared" si="8"/>
        <v>0</v>
      </c>
      <c r="J24" s="60">
        <f t="shared" si="8"/>
        <v>0</v>
      </c>
      <c r="K24" s="63">
        <f t="shared" si="8"/>
        <v>0</v>
      </c>
      <c r="L24" s="64">
        <f t="shared" si="8"/>
        <v>0</v>
      </c>
      <c r="M24" s="60">
        <f t="shared" si="8"/>
        <v>0</v>
      </c>
      <c r="N24" s="60">
        <f t="shared" si="8"/>
        <v>0</v>
      </c>
      <c r="O24" s="63">
        <f t="shared" si="8"/>
        <v>0</v>
      </c>
      <c r="Q24" s="14"/>
      <c r="S24" s="15">
        <f>SUM(D24:O24)-C23</f>
        <v>0</v>
      </c>
      <c r="T24" s="10"/>
    </row>
    <row r="25" spans="1:20" ht="33">
      <c r="A25" s="30">
        <v>4</v>
      </c>
      <c r="B25" s="83" t="s">
        <v>38</v>
      </c>
      <c r="C25" s="84">
        <f>C26+C28+C30+C32+C34+C36+C38</f>
        <v>0</v>
      </c>
      <c r="D25" s="33"/>
      <c r="E25" s="34"/>
      <c r="F25" s="34"/>
      <c r="G25" s="34"/>
      <c r="H25" s="33"/>
      <c r="I25" s="34"/>
      <c r="J25" s="34"/>
      <c r="K25" s="35"/>
      <c r="L25" s="34"/>
      <c r="M25" s="34"/>
      <c r="N25" s="34"/>
      <c r="O25" s="35"/>
      <c r="Q25" s="14"/>
      <c r="T25" s="10"/>
    </row>
    <row r="26" spans="1:20" ht="33">
      <c r="A26" s="45" t="s">
        <v>110</v>
      </c>
      <c r="B26" s="46" t="s">
        <v>111</v>
      </c>
      <c r="C26" s="47">
        <f>PROPOSTA!J20</f>
        <v>0</v>
      </c>
      <c r="D26" s="57"/>
      <c r="E26" s="55"/>
      <c r="F26" s="104">
        <f>1/4</f>
        <v>0.25</v>
      </c>
      <c r="G26" s="105">
        <f t="shared" ref="G26:I26" si="10">1/4</f>
        <v>0.25</v>
      </c>
      <c r="H26" s="54">
        <f t="shared" si="10"/>
        <v>0.25</v>
      </c>
      <c r="I26" s="104">
        <f t="shared" si="10"/>
        <v>0.25</v>
      </c>
      <c r="J26" s="55"/>
      <c r="K26" s="58"/>
      <c r="L26" s="59"/>
      <c r="M26" s="55"/>
      <c r="N26" s="55"/>
      <c r="O26" s="58"/>
      <c r="Q26" s="14">
        <f t="shared" ref="Q26" si="11">SUM(D26:O26)</f>
        <v>1</v>
      </c>
      <c r="T26" s="10"/>
    </row>
    <row r="27" spans="1:20">
      <c r="A27" s="45"/>
      <c r="B27" s="46"/>
      <c r="C27" s="47"/>
      <c r="D27" s="62">
        <f>TRUNC(D26*$C26,5)</f>
        <v>0</v>
      </c>
      <c r="E27" s="60">
        <f t="shared" ref="E27:O27" si="12">TRUNC(E26*$C26,5)</f>
        <v>0</v>
      </c>
      <c r="F27" s="97">
        <f t="shared" si="12"/>
        <v>0</v>
      </c>
      <c r="G27" s="98">
        <f t="shared" si="12"/>
        <v>0</v>
      </c>
      <c r="H27" s="48">
        <f t="shared" si="12"/>
        <v>0</v>
      </c>
      <c r="I27" s="97">
        <f t="shared" si="12"/>
        <v>0</v>
      </c>
      <c r="J27" s="106">
        <f t="shared" si="12"/>
        <v>0</v>
      </c>
      <c r="K27" s="63">
        <f t="shared" si="12"/>
        <v>0</v>
      </c>
      <c r="L27" s="64">
        <f t="shared" si="12"/>
        <v>0</v>
      </c>
      <c r="M27" s="60">
        <f t="shared" si="12"/>
        <v>0</v>
      </c>
      <c r="N27" s="60">
        <f t="shared" si="12"/>
        <v>0</v>
      </c>
      <c r="O27" s="63">
        <f t="shared" si="12"/>
        <v>0</v>
      </c>
      <c r="Q27" s="14"/>
      <c r="S27" s="15">
        <f>SUM(D27:O27)-C26</f>
        <v>0</v>
      </c>
      <c r="T27" s="10"/>
    </row>
    <row r="28" spans="1:20" ht="33">
      <c r="A28" s="36" t="s">
        <v>112</v>
      </c>
      <c r="B28" s="37" t="s">
        <v>113</v>
      </c>
      <c r="C28" s="47">
        <f>PROPOSTA!J21</f>
        <v>0</v>
      </c>
      <c r="D28" s="42"/>
      <c r="E28" s="107">
        <f>1/8</f>
        <v>0.125</v>
      </c>
      <c r="F28" s="107">
        <f t="shared" ref="F28:L28" si="13">1/8</f>
        <v>0.125</v>
      </c>
      <c r="G28" s="108">
        <f t="shared" si="13"/>
        <v>0.125</v>
      </c>
      <c r="H28" s="109">
        <f t="shared" si="13"/>
        <v>0.125</v>
      </c>
      <c r="I28" s="107">
        <f t="shared" si="13"/>
        <v>0.125</v>
      </c>
      <c r="J28" s="107">
        <f t="shared" si="13"/>
        <v>0.125</v>
      </c>
      <c r="K28" s="110">
        <f t="shared" si="13"/>
        <v>0.125</v>
      </c>
      <c r="L28" s="111">
        <f t="shared" si="13"/>
        <v>0.125</v>
      </c>
      <c r="M28" s="40"/>
      <c r="N28" s="40"/>
      <c r="O28" s="43"/>
      <c r="Q28" s="14">
        <f t="shared" si="1"/>
        <v>1</v>
      </c>
      <c r="T28" s="10"/>
    </row>
    <row r="29" spans="1:20">
      <c r="A29" s="45"/>
      <c r="B29" s="46"/>
      <c r="C29" s="47"/>
      <c r="D29" s="51">
        <f>TRUNC(D28*$C28,5)</f>
        <v>0</v>
      </c>
      <c r="E29" s="112">
        <f t="shared" ref="E29:O29" si="14">TRUNC(E28*$C28,5)</f>
        <v>0</v>
      </c>
      <c r="F29" s="112">
        <f t="shared" si="14"/>
        <v>0</v>
      </c>
      <c r="G29" s="113">
        <f t="shared" si="14"/>
        <v>0</v>
      </c>
      <c r="H29" s="114">
        <f t="shared" si="14"/>
        <v>0</v>
      </c>
      <c r="I29" s="112">
        <f t="shared" si="14"/>
        <v>0</v>
      </c>
      <c r="J29" s="112">
        <f t="shared" si="14"/>
        <v>0</v>
      </c>
      <c r="K29" s="115">
        <f t="shared" si="14"/>
        <v>0</v>
      </c>
      <c r="L29" s="116">
        <f t="shared" si="14"/>
        <v>0</v>
      </c>
      <c r="M29" s="49">
        <f t="shared" si="14"/>
        <v>0</v>
      </c>
      <c r="N29" s="49">
        <f t="shared" si="14"/>
        <v>0</v>
      </c>
      <c r="O29" s="52">
        <f t="shared" si="14"/>
        <v>0</v>
      </c>
      <c r="Q29" s="14"/>
      <c r="S29" s="15">
        <f>SUM(D29:O29)-C28</f>
        <v>0</v>
      </c>
      <c r="T29" s="10"/>
    </row>
    <row r="30" spans="1:20" ht="33">
      <c r="A30" s="45" t="s">
        <v>114</v>
      </c>
      <c r="B30" s="46" t="s">
        <v>45</v>
      </c>
      <c r="C30" s="47">
        <f>PROPOSTA!J22</f>
        <v>0</v>
      </c>
      <c r="D30" s="57"/>
      <c r="E30" s="55"/>
      <c r="F30" s="55"/>
      <c r="G30" s="56"/>
      <c r="H30" s="54">
        <v>0.25</v>
      </c>
      <c r="I30" s="104">
        <v>0.25</v>
      </c>
      <c r="J30" s="104">
        <v>0.25</v>
      </c>
      <c r="K30" s="117">
        <v>0.25</v>
      </c>
      <c r="L30" s="59"/>
      <c r="M30" s="55"/>
      <c r="N30" s="55"/>
      <c r="O30" s="58"/>
      <c r="Q30" s="14">
        <f t="shared" ref="Q30" si="15">SUM(D30:O30)</f>
        <v>1</v>
      </c>
      <c r="T30" s="10"/>
    </row>
    <row r="31" spans="1:20">
      <c r="A31" s="93"/>
      <c r="B31" s="94"/>
      <c r="C31" s="47"/>
      <c r="D31" s="118">
        <f>TRUNC(D30*$C30,5)</f>
        <v>0</v>
      </c>
      <c r="E31" s="119">
        <f t="shared" ref="E31:O31" si="16">TRUNC(E30*$C30,5)</f>
        <v>0</v>
      </c>
      <c r="F31" s="119">
        <f t="shared" si="16"/>
        <v>0</v>
      </c>
      <c r="G31" s="120">
        <f t="shared" si="16"/>
        <v>0</v>
      </c>
      <c r="H31" s="78">
        <f t="shared" si="16"/>
        <v>0</v>
      </c>
      <c r="I31" s="79">
        <f t="shared" si="16"/>
        <v>0</v>
      </c>
      <c r="J31" s="79">
        <f t="shared" si="16"/>
        <v>0</v>
      </c>
      <c r="K31" s="81">
        <f t="shared" si="16"/>
        <v>0</v>
      </c>
      <c r="L31" s="121">
        <f t="shared" si="16"/>
        <v>0</v>
      </c>
      <c r="M31" s="119">
        <f t="shared" si="16"/>
        <v>0</v>
      </c>
      <c r="N31" s="119">
        <f t="shared" si="16"/>
        <v>0</v>
      </c>
      <c r="O31" s="122">
        <f t="shared" si="16"/>
        <v>0</v>
      </c>
      <c r="Q31" s="14"/>
      <c r="S31" s="15">
        <f>SUM(D31:O31)-C30</f>
        <v>0</v>
      </c>
      <c r="T31" s="10"/>
    </row>
    <row r="32" spans="1:20" ht="33">
      <c r="A32" s="45" t="s">
        <v>115</v>
      </c>
      <c r="B32" s="46" t="s">
        <v>47</v>
      </c>
      <c r="C32" s="47">
        <f>PROPOSTA!J23</f>
        <v>0</v>
      </c>
      <c r="D32" s="57"/>
      <c r="E32" s="55"/>
      <c r="F32" s="104">
        <f>1/5</f>
        <v>0.2</v>
      </c>
      <c r="G32" s="105">
        <f t="shared" ref="G32:J32" si="17">1/5</f>
        <v>0.2</v>
      </c>
      <c r="H32" s="54">
        <f t="shared" si="17"/>
        <v>0.2</v>
      </c>
      <c r="I32" s="104">
        <f t="shared" si="17"/>
        <v>0.2</v>
      </c>
      <c r="J32" s="104">
        <f t="shared" si="17"/>
        <v>0.2</v>
      </c>
      <c r="K32" s="58"/>
      <c r="L32" s="59"/>
      <c r="M32" s="55"/>
      <c r="N32" s="55"/>
      <c r="O32" s="58"/>
      <c r="Q32" s="14">
        <f t="shared" si="1"/>
        <v>1</v>
      </c>
      <c r="T32" s="10"/>
    </row>
    <row r="33" spans="1:20">
      <c r="A33" s="45"/>
      <c r="B33" s="46"/>
      <c r="C33" s="47"/>
      <c r="D33" s="62">
        <f>TRUNC(D32*$C32,5)</f>
        <v>0</v>
      </c>
      <c r="E33" s="60">
        <f t="shared" ref="E33:O33" si="18">TRUNC(E32*$C32,5)</f>
        <v>0</v>
      </c>
      <c r="F33" s="97">
        <f t="shared" si="18"/>
        <v>0</v>
      </c>
      <c r="G33" s="98">
        <f t="shared" si="18"/>
        <v>0</v>
      </c>
      <c r="H33" s="48">
        <f t="shared" si="18"/>
        <v>0</v>
      </c>
      <c r="I33" s="97">
        <f t="shared" si="18"/>
        <v>0</v>
      </c>
      <c r="J33" s="97">
        <f t="shared" si="18"/>
        <v>0</v>
      </c>
      <c r="K33" s="63">
        <f t="shared" si="18"/>
        <v>0</v>
      </c>
      <c r="L33" s="64">
        <f t="shared" si="18"/>
        <v>0</v>
      </c>
      <c r="M33" s="60">
        <f t="shared" si="18"/>
        <v>0</v>
      </c>
      <c r="N33" s="60">
        <f t="shared" si="18"/>
        <v>0</v>
      </c>
      <c r="O33" s="63">
        <f t="shared" si="18"/>
        <v>0</v>
      </c>
      <c r="Q33" s="14"/>
      <c r="S33" s="15">
        <f>SUM(D33:O33)-C32</f>
        <v>0</v>
      </c>
      <c r="T33" s="10"/>
    </row>
    <row r="34" spans="1:20" ht="49.5">
      <c r="A34" s="45" t="s">
        <v>48</v>
      </c>
      <c r="B34" s="46" t="s">
        <v>49</v>
      </c>
      <c r="C34" s="47">
        <f>PROPOSTA!J24</f>
        <v>0</v>
      </c>
      <c r="D34" s="57"/>
      <c r="E34" s="55"/>
      <c r="F34" s="104">
        <v>0.25</v>
      </c>
      <c r="G34" s="105">
        <v>0.25</v>
      </c>
      <c r="H34" s="54">
        <v>0.25</v>
      </c>
      <c r="I34" s="104">
        <v>0.25</v>
      </c>
      <c r="J34" s="55"/>
      <c r="K34" s="58"/>
      <c r="L34" s="59"/>
      <c r="M34" s="55"/>
      <c r="N34" s="55"/>
      <c r="O34" s="58"/>
      <c r="Q34" s="14">
        <f t="shared" si="1"/>
        <v>1</v>
      </c>
      <c r="T34" s="10"/>
    </row>
    <row r="35" spans="1:20">
      <c r="A35" s="45"/>
      <c r="B35" s="46"/>
      <c r="C35" s="47"/>
      <c r="D35" s="62">
        <f>TRUNC(D34*$C34,5)</f>
        <v>0</v>
      </c>
      <c r="E35" s="60">
        <f t="shared" ref="E35:O35" si="19">TRUNC(E34*$C34,5)</f>
        <v>0</v>
      </c>
      <c r="F35" s="97">
        <f t="shared" si="19"/>
        <v>0</v>
      </c>
      <c r="G35" s="98">
        <f t="shared" si="19"/>
        <v>0</v>
      </c>
      <c r="H35" s="48">
        <f t="shared" si="19"/>
        <v>0</v>
      </c>
      <c r="I35" s="97">
        <f t="shared" si="19"/>
        <v>0</v>
      </c>
      <c r="J35" s="60">
        <f t="shared" si="19"/>
        <v>0</v>
      </c>
      <c r="K35" s="63">
        <f t="shared" si="19"/>
        <v>0</v>
      </c>
      <c r="L35" s="64">
        <f t="shared" si="19"/>
        <v>0</v>
      </c>
      <c r="M35" s="60">
        <f t="shared" si="19"/>
        <v>0</v>
      </c>
      <c r="N35" s="60">
        <f t="shared" si="19"/>
        <v>0</v>
      </c>
      <c r="O35" s="63">
        <f t="shared" si="19"/>
        <v>0</v>
      </c>
      <c r="Q35" s="14"/>
      <c r="S35" s="15">
        <f>SUM(D35:O35)-C34</f>
        <v>0</v>
      </c>
      <c r="T35" s="10"/>
    </row>
    <row r="36" spans="1:20" ht="49.5">
      <c r="A36" s="45" t="s">
        <v>116</v>
      </c>
      <c r="B36" s="46" t="s">
        <v>117</v>
      </c>
      <c r="C36" s="47">
        <f>PROPOSTA!J25</f>
        <v>0</v>
      </c>
      <c r="D36" s="57"/>
      <c r="E36" s="55"/>
      <c r="F36" s="55"/>
      <c r="G36" s="123">
        <f>1/8</f>
        <v>0.125</v>
      </c>
      <c r="H36" s="124">
        <f t="shared" ref="H36:N36" si="20">1/8</f>
        <v>0.125</v>
      </c>
      <c r="I36" s="125">
        <f t="shared" si="20"/>
        <v>0.125</v>
      </c>
      <c r="J36" s="125">
        <f t="shared" si="20"/>
        <v>0.125</v>
      </c>
      <c r="K36" s="126">
        <f t="shared" si="20"/>
        <v>0.125</v>
      </c>
      <c r="L36" s="127">
        <f t="shared" si="20"/>
        <v>0.125</v>
      </c>
      <c r="M36" s="125">
        <f t="shared" si="20"/>
        <v>0.125</v>
      </c>
      <c r="N36" s="125">
        <f t="shared" si="20"/>
        <v>0.125</v>
      </c>
      <c r="O36" s="58"/>
      <c r="Q36" s="14">
        <f t="shared" si="1"/>
        <v>1</v>
      </c>
      <c r="T36" s="10"/>
    </row>
    <row r="37" spans="1:20">
      <c r="A37" s="45"/>
      <c r="B37" s="46"/>
      <c r="C37" s="47"/>
      <c r="D37" s="62">
        <f>TRUNC(D36*$C36,5)</f>
        <v>0</v>
      </c>
      <c r="E37" s="60">
        <f t="shared" ref="E37:O37" si="21">TRUNC(E36*$C36,5)</f>
        <v>0</v>
      </c>
      <c r="F37" s="60">
        <f t="shared" si="21"/>
        <v>0</v>
      </c>
      <c r="G37" s="98">
        <f t="shared" si="21"/>
        <v>0</v>
      </c>
      <c r="H37" s="48">
        <f t="shared" si="21"/>
        <v>0</v>
      </c>
      <c r="I37" s="97">
        <f t="shared" si="21"/>
        <v>0</v>
      </c>
      <c r="J37" s="97">
        <f t="shared" si="21"/>
        <v>0</v>
      </c>
      <c r="K37" s="86">
        <f t="shared" si="21"/>
        <v>0</v>
      </c>
      <c r="L37" s="128">
        <f t="shared" si="21"/>
        <v>0</v>
      </c>
      <c r="M37" s="97">
        <f t="shared" si="21"/>
        <v>0</v>
      </c>
      <c r="N37" s="97">
        <f t="shared" si="21"/>
        <v>0</v>
      </c>
      <c r="O37" s="63">
        <f t="shared" si="21"/>
        <v>0</v>
      </c>
      <c r="Q37" s="14"/>
      <c r="S37" s="15">
        <f>SUM(D37:O37)-C36</f>
        <v>0</v>
      </c>
      <c r="T37" s="10"/>
    </row>
    <row r="38" spans="1:20" ht="33">
      <c r="A38" s="45" t="s">
        <v>118</v>
      </c>
      <c r="B38" s="46" t="s">
        <v>53</v>
      </c>
      <c r="C38" s="47">
        <f>PROPOSTA!J26</f>
        <v>0</v>
      </c>
      <c r="D38" s="57"/>
      <c r="E38" s="55"/>
      <c r="F38" s="55"/>
      <c r="G38" s="61"/>
      <c r="H38" s="54">
        <v>0.25</v>
      </c>
      <c r="I38" s="104">
        <v>0.25</v>
      </c>
      <c r="J38" s="104">
        <v>0.25</v>
      </c>
      <c r="K38" s="117">
        <v>0.25</v>
      </c>
      <c r="L38" s="59"/>
      <c r="M38" s="55"/>
      <c r="N38" s="55"/>
      <c r="O38" s="58"/>
      <c r="Q38" s="14">
        <f t="shared" si="1"/>
        <v>1</v>
      </c>
      <c r="T38" s="10"/>
    </row>
    <row r="39" spans="1:20">
      <c r="A39" s="45"/>
      <c r="B39" s="46"/>
      <c r="C39" s="47"/>
      <c r="D39" s="129">
        <f>TRUNC(D38*$C38,5)</f>
        <v>0</v>
      </c>
      <c r="E39" s="119">
        <f t="shared" ref="E39:O39" si="22">TRUNC(E38*$C38,5)</f>
        <v>0</v>
      </c>
      <c r="F39" s="119">
        <f t="shared" si="22"/>
        <v>0</v>
      </c>
      <c r="G39" s="120">
        <f t="shared" si="22"/>
        <v>0</v>
      </c>
      <c r="H39" s="78">
        <f t="shared" si="22"/>
        <v>0</v>
      </c>
      <c r="I39" s="79">
        <f t="shared" si="22"/>
        <v>0</v>
      </c>
      <c r="J39" s="79">
        <f t="shared" si="22"/>
        <v>0</v>
      </c>
      <c r="K39" s="81">
        <f t="shared" si="22"/>
        <v>0</v>
      </c>
      <c r="L39" s="121">
        <f t="shared" si="22"/>
        <v>0</v>
      </c>
      <c r="M39" s="119">
        <f t="shared" si="22"/>
        <v>0</v>
      </c>
      <c r="N39" s="119">
        <f t="shared" si="22"/>
        <v>0</v>
      </c>
      <c r="O39" s="122">
        <f t="shared" si="22"/>
        <v>0</v>
      </c>
      <c r="Q39" s="14"/>
      <c r="S39" s="15">
        <f>SUM(D39:O39)-C38</f>
        <v>0</v>
      </c>
      <c r="T39" s="10"/>
    </row>
    <row r="40" spans="1:20" ht="33">
      <c r="A40" s="30">
        <v>5</v>
      </c>
      <c r="B40" s="83" t="s">
        <v>55</v>
      </c>
      <c r="C40" s="84">
        <f>C42+C44+C47+C49</f>
        <v>0</v>
      </c>
      <c r="D40" s="33"/>
      <c r="E40" s="34"/>
      <c r="F40" s="34"/>
      <c r="G40" s="34"/>
      <c r="H40" s="33"/>
      <c r="I40" s="34"/>
      <c r="J40" s="34"/>
      <c r="K40" s="35"/>
      <c r="L40" s="34"/>
      <c r="M40" s="34"/>
      <c r="N40" s="34"/>
      <c r="O40" s="35"/>
      <c r="Q40" s="14"/>
      <c r="T40" s="10"/>
    </row>
    <row r="41" spans="1:20">
      <c r="A41" s="130" t="s">
        <v>119</v>
      </c>
      <c r="B41" s="131" t="s">
        <v>57</v>
      </c>
      <c r="C41" s="132"/>
      <c r="D41" s="33"/>
      <c r="E41" s="34"/>
      <c r="F41" s="34"/>
      <c r="G41" s="34"/>
      <c r="H41" s="33"/>
      <c r="I41" s="34"/>
      <c r="J41" s="34"/>
      <c r="K41" s="35"/>
      <c r="L41" s="34"/>
      <c r="M41" s="34"/>
      <c r="N41" s="34"/>
      <c r="O41" s="35"/>
      <c r="Q41" s="14"/>
      <c r="T41" s="10"/>
    </row>
    <row r="42" spans="1:20" ht="132">
      <c r="A42" s="133" t="s">
        <v>120</v>
      </c>
      <c r="B42" s="46" t="s">
        <v>59</v>
      </c>
      <c r="C42" s="47">
        <f>PROPOSTA!J30</f>
        <v>0</v>
      </c>
      <c r="D42" s="42"/>
      <c r="E42" s="40"/>
      <c r="F42" s="40"/>
      <c r="G42" s="108">
        <v>0.125</v>
      </c>
      <c r="H42" s="109">
        <v>0.125</v>
      </c>
      <c r="I42" s="107">
        <v>0.125</v>
      </c>
      <c r="J42" s="107">
        <v>0.125</v>
      </c>
      <c r="K42" s="110">
        <v>0.125</v>
      </c>
      <c r="L42" s="111">
        <v>0.125</v>
      </c>
      <c r="M42" s="107">
        <v>0.125</v>
      </c>
      <c r="N42" s="107">
        <v>0.125</v>
      </c>
      <c r="O42" s="43"/>
      <c r="Q42" s="14">
        <f t="shared" si="1"/>
        <v>1</v>
      </c>
      <c r="T42" s="10"/>
    </row>
    <row r="43" spans="1:20">
      <c r="A43" s="133"/>
      <c r="B43" s="46"/>
      <c r="C43" s="47"/>
      <c r="D43" s="87">
        <f>TRUNC(D42*$C42,5)</f>
        <v>0</v>
      </c>
      <c r="E43" s="88">
        <f t="shared" ref="E43:O43" si="23">TRUNC(E42*$C42,5)</f>
        <v>0</v>
      </c>
      <c r="F43" s="88">
        <f t="shared" si="23"/>
        <v>0</v>
      </c>
      <c r="G43" s="134">
        <f t="shared" si="23"/>
        <v>0</v>
      </c>
      <c r="H43" s="135">
        <f t="shared" si="23"/>
        <v>0</v>
      </c>
      <c r="I43" s="136">
        <f t="shared" si="23"/>
        <v>0</v>
      </c>
      <c r="J43" s="136">
        <f t="shared" si="23"/>
        <v>0</v>
      </c>
      <c r="K43" s="137">
        <f t="shared" si="23"/>
        <v>0</v>
      </c>
      <c r="L43" s="138">
        <f t="shared" si="23"/>
        <v>0</v>
      </c>
      <c r="M43" s="136">
        <f t="shared" si="23"/>
        <v>0</v>
      </c>
      <c r="N43" s="136">
        <f t="shared" si="23"/>
        <v>0</v>
      </c>
      <c r="O43" s="92">
        <f t="shared" si="23"/>
        <v>0</v>
      </c>
      <c r="Q43" s="14"/>
      <c r="S43" s="15">
        <f>SUM(D43:O43)-C42</f>
        <v>0</v>
      </c>
      <c r="T43" s="10"/>
    </row>
    <row r="44" spans="1:20" ht="165">
      <c r="A44" s="133" t="s">
        <v>121</v>
      </c>
      <c r="B44" s="46" t="s">
        <v>62</v>
      </c>
      <c r="C44" s="47">
        <f>PROPOSTA!J31</f>
        <v>0</v>
      </c>
      <c r="D44" s="139"/>
      <c r="E44" s="140"/>
      <c r="F44" s="141">
        <v>0.5</v>
      </c>
      <c r="G44" s="142"/>
      <c r="H44" s="139"/>
      <c r="I44" s="140"/>
      <c r="J44" s="140"/>
      <c r="K44" s="143"/>
      <c r="L44" s="144"/>
      <c r="M44" s="140"/>
      <c r="N44" s="141">
        <v>0.5</v>
      </c>
      <c r="O44" s="143"/>
      <c r="Q44" s="14">
        <f t="shared" si="1"/>
        <v>1</v>
      </c>
      <c r="T44" s="10"/>
    </row>
    <row r="45" spans="1:20">
      <c r="A45" s="133"/>
      <c r="B45" s="46"/>
      <c r="C45" s="47"/>
      <c r="D45" s="145">
        <f>TRUNC(D44*$C44,5)</f>
        <v>0</v>
      </c>
      <c r="E45" s="146">
        <f t="shared" ref="E45:O45" si="24">TRUNC(E44*$C44,5)</f>
        <v>0</v>
      </c>
      <c r="F45" s="147">
        <f t="shared" si="24"/>
        <v>0</v>
      </c>
      <c r="G45" s="148">
        <f t="shared" si="24"/>
        <v>0</v>
      </c>
      <c r="H45" s="145">
        <f t="shared" si="24"/>
        <v>0</v>
      </c>
      <c r="I45" s="146">
        <f t="shared" si="24"/>
        <v>0</v>
      </c>
      <c r="J45" s="146">
        <f t="shared" si="24"/>
        <v>0</v>
      </c>
      <c r="K45" s="149">
        <f t="shared" si="24"/>
        <v>0</v>
      </c>
      <c r="L45" s="150">
        <f t="shared" si="24"/>
        <v>0</v>
      </c>
      <c r="M45" s="146">
        <f t="shared" si="24"/>
        <v>0</v>
      </c>
      <c r="N45" s="147">
        <f t="shared" si="24"/>
        <v>0</v>
      </c>
      <c r="O45" s="149">
        <f t="shared" si="24"/>
        <v>0</v>
      </c>
      <c r="Q45" s="14"/>
      <c r="T45" s="10"/>
    </row>
    <row r="46" spans="1:20">
      <c r="A46" s="151" t="s">
        <v>122</v>
      </c>
      <c r="B46" s="152" t="s">
        <v>123</v>
      </c>
      <c r="C46" s="153"/>
      <c r="D46" s="33"/>
      <c r="E46" s="34"/>
      <c r="F46" s="34"/>
      <c r="G46" s="34"/>
      <c r="H46" s="33"/>
      <c r="I46" s="34"/>
      <c r="J46" s="34"/>
      <c r="K46" s="35"/>
      <c r="L46" s="34"/>
      <c r="M46" s="34"/>
      <c r="N46" s="34"/>
      <c r="O46" s="35"/>
      <c r="Q46" s="14"/>
      <c r="T46" s="10"/>
    </row>
    <row r="47" spans="1:20">
      <c r="A47" s="133" t="s">
        <v>124</v>
      </c>
      <c r="B47" s="46" t="s">
        <v>125</v>
      </c>
      <c r="C47" s="47">
        <f>PROPOSTA!J33</f>
        <v>0</v>
      </c>
      <c r="D47" s="42"/>
      <c r="E47" s="107">
        <v>0.125</v>
      </c>
      <c r="F47" s="107">
        <v>0.125</v>
      </c>
      <c r="G47" s="108">
        <v>0.125</v>
      </c>
      <c r="H47" s="109">
        <v>0.125</v>
      </c>
      <c r="I47" s="107">
        <v>0.125</v>
      </c>
      <c r="J47" s="107">
        <v>0.125</v>
      </c>
      <c r="K47" s="110">
        <v>0.125</v>
      </c>
      <c r="L47" s="111">
        <v>0.125</v>
      </c>
      <c r="M47" s="40"/>
      <c r="N47" s="40"/>
      <c r="O47" s="43"/>
      <c r="Q47" s="14">
        <f t="shared" si="1"/>
        <v>1</v>
      </c>
      <c r="T47" s="10"/>
    </row>
    <row r="48" spans="1:20">
      <c r="A48" s="133"/>
      <c r="B48" s="46"/>
      <c r="C48" s="47"/>
      <c r="D48" s="87">
        <f>TRUNC(D47*$C47,5)</f>
        <v>0</v>
      </c>
      <c r="E48" s="136">
        <f t="shared" ref="E48:O48" si="25">TRUNC(E47*$C47,5)</f>
        <v>0</v>
      </c>
      <c r="F48" s="136">
        <f t="shared" si="25"/>
        <v>0</v>
      </c>
      <c r="G48" s="134">
        <f t="shared" si="25"/>
        <v>0</v>
      </c>
      <c r="H48" s="135">
        <f t="shared" si="25"/>
        <v>0</v>
      </c>
      <c r="I48" s="136">
        <f t="shared" si="25"/>
        <v>0</v>
      </c>
      <c r="J48" s="136">
        <f t="shared" si="25"/>
        <v>0</v>
      </c>
      <c r="K48" s="137">
        <f t="shared" si="25"/>
        <v>0</v>
      </c>
      <c r="L48" s="138">
        <f t="shared" si="25"/>
        <v>0</v>
      </c>
      <c r="M48" s="88">
        <f t="shared" si="25"/>
        <v>0</v>
      </c>
      <c r="N48" s="88">
        <f t="shared" si="25"/>
        <v>0</v>
      </c>
      <c r="O48" s="92">
        <f t="shared" si="25"/>
        <v>0</v>
      </c>
      <c r="Q48" s="14"/>
      <c r="T48" s="10"/>
    </row>
    <row r="49" spans="1:20" ht="99">
      <c r="A49" s="133" t="s">
        <v>126</v>
      </c>
      <c r="B49" s="46" t="s">
        <v>127</v>
      </c>
      <c r="C49" s="47">
        <f>PROPOSTA!J34</f>
        <v>0</v>
      </c>
      <c r="D49" s="57"/>
      <c r="E49" s="104">
        <v>0.5</v>
      </c>
      <c r="F49" s="154"/>
      <c r="G49" s="56"/>
      <c r="H49" s="57"/>
      <c r="I49" s="55"/>
      <c r="J49" s="55"/>
      <c r="K49" s="58"/>
      <c r="L49" s="155">
        <v>0.5</v>
      </c>
      <c r="M49" s="55"/>
      <c r="N49" s="55"/>
      <c r="O49" s="58"/>
      <c r="Q49" s="14">
        <f t="shared" si="1"/>
        <v>1</v>
      </c>
      <c r="R49" s="10"/>
      <c r="S49" s="10"/>
      <c r="T49" s="10"/>
    </row>
    <row r="50" spans="1:20">
      <c r="A50" s="133"/>
      <c r="B50" s="46"/>
      <c r="C50" s="47"/>
      <c r="D50" s="129">
        <f>TRUNC(D49*$C49,5)</f>
        <v>0</v>
      </c>
      <c r="E50" s="79">
        <f t="shared" ref="E50:O50" si="26">TRUNC(E49*$C49,5)</f>
        <v>0</v>
      </c>
      <c r="F50" s="79">
        <f t="shared" si="26"/>
        <v>0</v>
      </c>
      <c r="G50" s="80">
        <f t="shared" si="26"/>
        <v>0</v>
      </c>
      <c r="H50" s="78">
        <f t="shared" si="26"/>
        <v>0</v>
      </c>
      <c r="I50" s="79">
        <f t="shared" si="26"/>
        <v>0</v>
      </c>
      <c r="J50" s="79">
        <f t="shared" si="26"/>
        <v>0</v>
      </c>
      <c r="K50" s="81">
        <f t="shared" si="26"/>
        <v>0</v>
      </c>
      <c r="L50" s="82">
        <f t="shared" si="26"/>
        <v>0</v>
      </c>
      <c r="M50" s="119">
        <f t="shared" si="26"/>
        <v>0</v>
      </c>
      <c r="N50" s="119">
        <f t="shared" si="26"/>
        <v>0</v>
      </c>
      <c r="O50" s="122">
        <f t="shared" si="26"/>
        <v>0</v>
      </c>
      <c r="Q50" s="14"/>
      <c r="R50" s="10"/>
      <c r="S50" s="10"/>
      <c r="T50" s="10"/>
    </row>
    <row r="51" spans="1:20" ht="33">
      <c r="A51" s="30">
        <v>6</v>
      </c>
      <c r="B51" s="156" t="s">
        <v>68</v>
      </c>
      <c r="C51" s="84">
        <f>C52</f>
        <v>0</v>
      </c>
      <c r="D51" s="33"/>
      <c r="E51" s="34"/>
      <c r="F51" s="34"/>
      <c r="G51" s="34"/>
      <c r="H51" s="33"/>
      <c r="I51" s="34"/>
      <c r="J51" s="34"/>
      <c r="K51" s="35"/>
      <c r="L51" s="34"/>
      <c r="M51" s="34"/>
      <c r="N51" s="34"/>
      <c r="O51" s="35"/>
      <c r="Q51" s="14"/>
      <c r="R51" s="10"/>
      <c r="S51" s="10"/>
      <c r="T51" s="10"/>
    </row>
    <row r="52" spans="1:20" ht="66">
      <c r="A52" s="157" t="s">
        <v>128</v>
      </c>
      <c r="B52" s="46" t="s">
        <v>70</v>
      </c>
      <c r="C52" s="47">
        <f>PROPOSTA!J37</f>
        <v>0</v>
      </c>
      <c r="D52" s="42"/>
      <c r="E52" s="107">
        <v>0.1</v>
      </c>
      <c r="F52" s="107">
        <v>0.1</v>
      </c>
      <c r="G52" s="108">
        <v>0.1</v>
      </c>
      <c r="H52" s="109">
        <v>0.1</v>
      </c>
      <c r="I52" s="107">
        <v>0.1</v>
      </c>
      <c r="J52" s="107">
        <v>0.1</v>
      </c>
      <c r="K52" s="110">
        <v>0.1</v>
      </c>
      <c r="L52" s="111">
        <v>0.1</v>
      </c>
      <c r="M52" s="111">
        <v>0.2</v>
      </c>
      <c r="N52" s="40"/>
      <c r="O52" s="43"/>
      <c r="Q52" s="14">
        <f t="shared" si="1"/>
        <v>1</v>
      </c>
      <c r="R52" s="10"/>
      <c r="S52" s="10"/>
      <c r="T52" s="10"/>
    </row>
    <row r="53" spans="1:20">
      <c r="A53" s="157"/>
      <c r="B53" s="46"/>
      <c r="C53" s="47"/>
      <c r="D53" s="51">
        <f>TRUNC(D52*$C52,5)</f>
        <v>0</v>
      </c>
      <c r="E53" s="112">
        <f t="shared" ref="E53:O53" si="27">TRUNC(E52*$C52,5)</f>
        <v>0</v>
      </c>
      <c r="F53" s="112">
        <f t="shared" si="27"/>
        <v>0</v>
      </c>
      <c r="G53" s="113">
        <f t="shared" si="27"/>
        <v>0</v>
      </c>
      <c r="H53" s="114">
        <f t="shared" si="27"/>
        <v>0</v>
      </c>
      <c r="I53" s="112">
        <f t="shared" si="27"/>
        <v>0</v>
      </c>
      <c r="J53" s="112">
        <f t="shared" si="27"/>
        <v>0</v>
      </c>
      <c r="K53" s="115">
        <f t="shared" si="27"/>
        <v>0</v>
      </c>
      <c r="L53" s="116">
        <f t="shared" si="27"/>
        <v>0</v>
      </c>
      <c r="M53" s="116">
        <f t="shared" si="27"/>
        <v>0</v>
      </c>
      <c r="N53" s="49">
        <f t="shared" si="27"/>
        <v>0</v>
      </c>
      <c r="O53" s="52">
        <f t="shared" si="27"/>
        <v>0</v>
      </c>
      <c r="Q53" s="14"/>
      <c r="R53" s="10"/>
      <c r="S53" s="10"/>
      <c r="T53" s="10"/>
    </row>
    <row r="54" spans="1:20" ht="66">
      <c r="A54" s="30">
        <v>7</v>
      </c>
      <c r="B54" s="156" t="s">
        <v>129</v>
      </c>
      <c r="C54" s="84">
        <f>C55+C57+C59+C61</f>
        <v>0</v>
      </c>
      <c r="D54" s="33"/>
      <c r="E54" s="34"/>
      <c r="F54" s="34"/>
      <c r="G54" s="34"/>
      <c r="H54" s="33"/>
      <c r="I54" s="34"/>
      <c r="J54" s="34"/>
      <c r="K54" s="35"/>
      <c r="L54" s="34"/>
      <c r="M54" s="34"/>
      <c r="N54" s="34"/>
      <c r="O54" s="35"/>
      <c r="Q54" s="14"/>
      <c r="R54" s="10"/>
      <c r="S54" s="10"/>
      <c r="T54" s="10"/>
    </row>
    <row r="55" spans="1:20" ht="49.5">
      <c r="A55" s="133" t="s">
        <v>130</v>
      </c>
      <c r="B55" s="46" t="s">
        <v>74</v>
      </c>
      <c r="C55" s="47">
        <f>PROPOSTA!J40</f>
        <v>0</v>
      </c>
      <c r="D55" s="42"/>
      <c r="E55" s="40"/>
      <c r="F55" s="40"/>
      <c r="G55" s="41"/>
      <c r="H55" s="42"/>
      <c r="I55" s="95">
        <v>0.5</v>
      </c>
      <c r="J55" s="95">
        <v>0.5</v>
      </c>
      <c r="K55" s="43"/>
      <c r="L55" s="44"/>
      <c r="M55" s="40"/>
      <c r="N55" s="40"/>
      <c r="O55" s="43"/>
      <c r="Q55" s="14">
        <f t="shared" si="1"/>
        <v>1</v>
      </c>
      <c r="R55" s="10"/>
      <c r="S55" s="10"/>
      <c r="T55" s="10"/>
    </row>
    <row r="56" spans="1:20">
      <c r="A56" s="133"/>
      <c r="B56" s="46"/>
      <c r="C56" s="47"/>
      <c r="D56" s="51">
        <f>TRUNC(D55*$C55,5)</f>
        <v>0</v>
      </c>
      <c r="E56" s="49">
        <f t="shared" ref="E56:O56" si="28">TRUNC(E55*$C55,5)</f>
        <v>0</v>
      </c>
      <c r="F56" s="49">
        <f t="shared" si="28"/>
        <v>0</v>
      </c>
      <c r="G56" s="50">
        <f t="shared" si="28"/>
        <v>0</v>
      </c>
      <c r="H56" s="51">
        <f t="shared" si="28"/>
        <v>0</v>
      </c>
      <c r="I56" s="112">
        <f t="shared" si="28"/>
        <v>0</v>
      </c>
      <c r="J56" s="112">
        <f t="shared" si="28"/>
        <v>0</v>
      </c>
      <c r="K56" s="52">
        <f t="shared" si="28"/>
        <v>0</v>
      </c>
      <c r="L56" s="53">
        <f t="shared" si="28"/>
        <v>0</v>
      </c>
      <c r="M56" s="49">
        <f t="shared" si="28"/>
        <v>0</v>
      </c>
      <c r="N56" s="49">
        <f t="shared" si="28"/>
        <v>0</v>
      </c>
      <c r="O56" s="52">
        <f t="shared" si="28"/>
        <v>0</v>
      </c>
      <c r="Q56" s="14"/>
      <c r="R56" s="10"/>
      <c r="S56" s="10"/>
      <c r="T56" s="10"/>
    </row>
    <row r="57" spans="1:20" ht="66">
      <c r="A57" s="158" t="s">
        <v>131</v>
      </c>
      <c r="B57" s="46" t="s">
        <v>76</v>
      </c>
      <c r="C57" s="47">
        <f>PROPOSTA!J41</f>
        <v>0</v>
      </c>
      <c r="D57" s="57"/>
      <c r="E57" s="55"/>
      <c r="F57" s="55"/>
      <c r="G57" s="56"/>
      <c r="H57" s="57"/>
      <c r="I57" s="55"/>
      <c r="J57" s="104">
        <v>0.25</v>
      </c>
      <c r="K57" s="117">
        <v>0.25</v>
      </c>
      <c r="L57" s="155">
        <v>0.25</v>
      </c>
      <c r="M57" s="104">
        <v>0.25</v>
      </c>
      <c r="N57" s="55"/>
      <c r="O57" s="58"/>
      <c r="Q57" s="14">
        <f t="shared" si="1"/>
        <v>1</v>
      </c>
      <c r="R57" s="10"/>
      <c r="S57" s="10"/>
      <c r="T57" s="10"/>
    </row>
    <row r="58" spans="1:20">
      <c r="A58" s="158"/>
      <c r="B58" s="46"/>
      <c r="C58" s="47"/>
      <c r="D58" s="62">
        <f>TRUNC(D57*$C57,5)</f>
        <v>0</v>
      </c>
      <c r="E58" s="60">
        <f t="shared" ref="E58:O58" si="29">TRUNC(E57*$C57,5)</f>
        <v>0</v>
      </c>
      <c r="F58" s="60">
        <f t="shared" si="29"/>
        <v>0</v>
      </c>
      <c r="G58" s="61">
        <f t="shared" si="29"/>
        <v>0</v>
      </c>
      <c r="H58" s="62">
        <f t="shared" si="29"/>
        <v>0</v>
      </c>
      <c r="I58" s="60">
        <f t="shared" si="29"/>
        <v>0</v>
      </c>
      <c r="J58" s="97">
        <f t="shared" si="29"/>
        <v>0</v>
      </c>
      <c r="K58" s="86">
        <f t="shared" si="29"/>
        <v>0</v>
      </c>
      <c r="L58" s="128">
        <f t="shared" si="29"/>
        <v>0</v>
      </c>
      <c r="M58" s="97">
        <f t="shared" si="29"/>
        <v>0</v>
      </c>
      <c r="N58" s="60">
        <f t="shared" si="29"/>
        <v>0</v>
      </c>
      <c r="O58" s="63">
        <f t="shared" si="29"/>
        <v>0</v>
      </c>
      <c r="Q58" s="14"/>
      <c r="R58" s="10"/>
      <c r="S58" s="10"/>
      <c r="T58" s="10"/>
    </row>
    <row r="59" spans="1:20" ht="82.5">
      <c r="A59" s="158" t="s">
        <v>132</v>
      </c>
      <c r="B59" s="46" t="s">
        <v>78</v>
      </c>
      <c r="C59" s="47">
        <f>PROPOSTA!J42</f>
        <v>0</v>
      </c>
      <c r="D59" s="57"/>
      <c r="E59" s="55"/>
      <c r="F59" s="55"/>
      <c r="G59" s="56"/>
      <c r="H59" s="57"/>
      <c r="I59" s="55"/>
      <c r="J59" s="55"/>
      <c r="K59" s="58"/>
      <c r="L59" s="155">
        <v>0.25</v>
      </c>
      <c r="M59" s="104">
        <v>0.25</v>
      </c>
      <c r="N59" s="104">
        <v>0.25</v>
      </c>
      <c r="O59" s="117">
        <v>0.25</v>
      </c>
      <c r="Q59" s="14">
        <f t="shared" si="1"/>
        <v>1</v>
      </c>
      <c r="R59" s="10"/>
      <c r="S59" s="10"/>
      <c r="T59" s="10"/>
    </row>
    <row r="60" spans="1:20">
      <c r="A60" s="159"/>
      <c r="B60" s="46"/>
      <c r="C60" s="47"/>
      <c r="D60" s="67">
        <f>TRUNC(D59*$C59,5)</f>
        <v>0</v>
      </c>
      <c r="E60" s="65">
        <f t="shared" ref="E60:O60" si="30">TRUNC(E59*$C59,5)</f>
        <v>0</v>
      </c>
      <c r="F60" s="65">
        <f t="shared" si="30"/>
        <v>0</v>
      </c>
      <c r="G60" s="66">
        <f t="shared" si="30"/>
        <v>0</v>
      </c>
      <c r="H60" s="67">
        <f t="shared" si="30"/>
        <v>0</v>
      </c>
      <c r="I60" s="65">
        <f t="shared" si="30"/>
        <v>0</v>
      </c>
      <c r="J60" s="65">
        <f t="shared" si="30"/>
        <v>0</v>
      </c>
      <c r="K60" s="68">
        <f t="shared" si="30"/>
        <v>0</v>
      </c>
      <c r="L60" s="160">
        <f t="shared" si="30"/>
        <v>0</v>
      </c>
      <c r="M60" s="161">
        <f t="shared" si="30"/>
        <v>0</v>
      </c>
      <c r="N60" s="161">
        <f t="shared" si="30"/>
        <v>0</v>
      </c>
      <c r="O60" s="162">
        <f t="shared" si="30"/>
        <v>0</v>
      </c>
      <c r="Q60" s="14"/>
      <c r="R60" s="10"/>
      <c r="S60" s="10"/>
      <c r="T60" s="10"/>
    </row>
    <row r="61" spans="1:20" ht="82.5">
      <c r="A61" s="159" t="s">
        <v>133</v>
      </c>
      <c r="B61" s="46" t="s">
        <v>80</v>
      </c>
      <c r="C61" s="47">
        <f>PROPOSTA!J43</f>
        <v>0</v>
      </c>
      <c r="D61" s="139"/>
      <c r="E61" s="140"/>
      <c r="F61" s="140"/>
      <c r="G61" s="142"/>
      <c r="H61" s="139"/>
      <c r="I61" s="140"/>
      <c r="J61" s="140"/>
      <c r="K61" s="143"/>
      <c r="L61" s="155">
        <v>0.25</v>
      </c>
      <c r="M61" s="104">
        <v>0.25</v>
      </c>
      <c r="N61" s="104">
        <v>0.25</v>
      </c>
      <c r="O61" s="117">
        <v>0.25</v>
      </c>
      <c r="Q61" s="14">
        <f t="shared" si="1"/>
        <v>1</v>
      </c>
      <c r="R61" s="10"/>
      <c r="S61" s="10"/>
      <c r="T61" s="10"/>
    </row>
    <row r="62" spans="1:20">
      <c r="A62" s="159"/>
      <c r="B62" s="46"/>
      <c r="C62" s="47"/>
      <c r="D62" s="163">
        <f>TRUNC(D61*$C61,5)</f>
        <v>0</v>
      </c>
      <c r="E62" s="164">
        <f t="shared" ref="E62:O62" si="31">TRUNC(E61*$C61,5)</f>
        <v>0</v>
      </c>
      <c r="F62" s="164">
        <f t="shared" si="31"/>
        <v>0</v>
      </c>
      <c r="G62" s="165">
        <f t="shared" si="31"/>
        <v>0</v>
      </c>
      <c r="H62" s="163">
        <f t="shared" si="31"/>
        <v>0</v>
      </c>
      <c r="I62" s="164">
        <f t="shared" si="31"/>
        <v>0</v>
      </c>
      <c r="J62" s="164">
        <f t="shared" si="31"/>
        <v>0</v>
      </c>
      <c r="K62" s="166">
        <f t="shared" si="31"/>
        <v>0</v>
      </c>
      <c r="L62" s="167">
        <f t="shared" si="31"/>
        <v>0</v>
      </c>
      <c r="M62" s="168">
        <f t="shared" si="31"/>
        <v>0</v>
      </c>
      <c r="N62" s="168">
        <f t="shared" si="31"/>
        <v>0</v>
      </c>
      <c r="O62" s="169">
        <f t="shared" si="31"/>
        <v>0</v>
      </c>
      <c r="Q62" s="14"/>
      <c r="R62" s="10"/>
      <c r="S62" s="10"/>
      <c r="T62" s="10"/>
    </row>
    <row r="63" spans="1:20">
      <c r="A63" s="30">
        <v>8</v>
      </c>
      <c r="B63" s="156" t="s">
        <v>134</v>
      </c>
      <c r="C63" s="84">
        <f>C64</f>
        <v>0</v>
      </c>
      <c r="D63" s="33"/>
      <c r="E63" s="34"/>
      <c r="F63" s="34"/>
      <c r="G63" s="34"/>
      <c r="H63" s="33"/>
      <c r="I63" s="34"/>
      <c r="J63" s="34"/>
      <c r="K63" s="35"/>
      <c r="L63" s="34"/>
      <c r="M63" s="34"/>
      <c r="N63" s="34"/>
      <c r="O63" s="35"/>
      <c r="Q63" s="14"/>
      <c r="R63" s="10"/>
      <c r="S63" s="10"/>
      <c r="T63" s="10"/>
    </row>
    <row r="64" spans="1:20" ht="33">
      <c r="A64" s="158" t="s">
        <v>135</v>
      </c>
      <c r="B64" s="46" t="s">
        <v>136</v>
      </c>
      <c r="C64" s="47">
        <f>PROPOSTA!J46</f>
        <v>0</v>
      </c>
      <c r="D64" s="170"/>
      <c r="E64" s="171"/>
      <c r="F64" s="171"/>
      <c r="G64" s="172"/>
      <c r="H64" s="170"/>
      <c r="I64" s="171"/>
      <c r="J64" s="171"/>
      <c r="K64" s="173"/>
      <c r="L64" s="174"/>
      <c r="M64" s="171"/>
      <c r="N64" s="171"/>
      <c r="O64" s="85">
        <v>1</v>
      </c>
      <c r="Q64" s="14">
        <f t="shared" si="1"/>
        <v>1</v>
      </c>
      <c r="R64" s="10"/>
      <c r="S64" s="10"/>
      <c r="T64" s="10"/>
    </row>
    <row r="65" spans="1:20" ht="17.25" thickBot="1">
      <c r="A65" s="175"/>
      <c r="B65" s="176"/>
      <c r="C65" s="177"/>
      <c r="D65" s="67">
        <f>TRUNC(D64*$C64,5)</f>
        <v>0</v>
      </c>
      <c r="E65" s="65">
        <f t="shared" ref="E65:O65" si="32">TRUNC(E64*$C64,5)</f>
        <v>0</v>
      </c>
      <c r="F65" s="65">
        <f t="shared" si="32"/>
        <v>0</v>
      </c>
      <c r="G65" s="66">
        <f t="shared" si="32"/>
        <v>0</v>
      </c>
      <c r="H65" s="67">
        <f t="shared" si="32"/>
        <v>0</v>
      </c>
      <c r="I65" s="65">
        <f t="shared" si="32"/>
        <v>0</v>
      </c>
      <c r="J65" s="65">
        <f t="shared" si="32"/>
        <v>0</v>
      </c>
      <c r="K65" s="68">
        <f t="shared" si="32"/>
        <v>0</v>
      </c>
      <c r="L65" s="69">
        <f t="shared" si="32"/>
        <v>0</v>
      </c>
      <c r="M65" s="65">
        <f t="shared" si="32"/>
        <v>0</v>
      </c>
      <c r="N65" s="65">
        <f t="shared" si="32"/>
        <v>0</v>
      </c>
      <c r="O65" s="162">
        <f t="shared" si="32"/>
        <v>0</v>
      </c>
      <c r="Q65" s="18"/>
      <c r="R65" s="10"/>
      <c r="S65" s="10"/>
      <c r="T65" s="10"/>
    </row>
    <row r="66" spans="1:20" s="16" customFormat="1">
      <c r="A66" s="178"/>
      <c r="B66" s="179"/>
      <c r="C66" s="179"/>
      <c r="D66" s="180">
        <f>D65+D62+D60+D58+D56+D53+D50+D48+D45+D43+D27+D39+D37+D35+D33+D31+D29+D24+D22+D19+D17+D14+D12+D10+D8+D6</f>
        <v>0</v>
      </c>
      <c r="E66" s="180">
        <f t="shared" ref="E66:O66" si="33">E65+E62+E60+E58+E56+E53+E50+E48+E45+E43+E27+E39+E37+E35+E33+E31+E29+E24+E22+E19+E17+E14+E12+E10+E8+E6</f>
        <v>0</v>
      </c>
      <c r="F66" s="180">
        <f t="shared" si="33"/>
        <v>0</v>
      </c>
      <c r="G66" s="180">
        <f t="shared" si="33"/>
        <v>0</v>
      </c>
      <c r="H66" s="180">
        <f t="shared" si="33"/>
        <v>0</v>
      </c>
      <c r="I66" s="180">
        <f t="shared" si="33"/>
        <v>0</v>
      </c>
      <c r="J66" s="180">
        <f t="shared" si="33"/>
        <v>0</v>
      </c>
      <c r="K66" s="180">
        <f t="shared" si="33"/>
        <v>0</v>
      </c>
      <c r="L66" s="180">
        <f t="shared" si="33"/>
        <v>0</v>
      </c>
      <c r="M66" s="180">
        <f t="shared" si="33"/>
        <v>0</v>
      </c>
      <c r="N66" s="180">
        <f t="shared" si="33"/>
        <v>0</v>
      </c>
      <c r="O66" s="180">
        <f t="shared" si="33"/>
        <v>0</v>
      </c>
      <c r="Q66" s="17"/>
    </row>
    <row r="67" spans="1:20" ht="17.25" thickBot="1">
      <c r="A67" s="33"/>
      <c r="B67" s="34"/>
      <c r="C67" s="34"/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R67" s="10"/>
      <c r="S67" s="10"/>
      <c r="T67" s="10"/>
    </row>
    <row r="68" spans="1:20" ht="17.25" thickBot="1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181" t="s">
        <v>137</v>
      </c>
      <c r="O68" s="182">
        <f>SUM(D66:O66)</f>
        <v>0</v>
      </c>
      <c r="Q68" s="10"/>
      <c r="R68" s="10"/>
      <c r="S68" s="10"/>
      <c r="T68" s="10"/>
    </row>
    <row r="70" spans="1:20" s="11" customFormat="1">
      <c r="A70" s="13"/>
      <c r="B70" s="13"/>
      <c r="C70" s="183">
        <f>C63+C54+C40+C25+C20+C15+C4+C51</f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24"/>
    </row>
  </sheetData>
  <mergeCells count="5">
    <mergeCell ref="A2:A3"/>
    <mergeCell ref="B2:C3"/>
    <mergeCell ref="D2:G2"/>
    <mergeCell ref="H2:K2"/>
    <mergeCell ref="L2:O2"/>
  </mergeCells>
  <conditionalFormatting sqref="A4:C65">
    <cfRule type="expression" dxfId="0" priority="1" stopIfTrue="1">
      <formula>#REF!=1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PROPOSTA</vt:lpstr>
      <vt:lpstr>CRONOGRAMA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2019-06-13T19:50:48Z</dcterms:created>
  <dcterms:modified xsi:type="dcterms:W3CDTF">2019-06-17T17:07:28Z</dcterms:modified>
</cp:coreProperties>
</file>